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01,01,15" sheetId="7" r:id="rId7"/>
  </sheets>
  <definedNames>
    <definedName name="_xlnm.Print_Area" localSheetId="6">'01,01,15'!$A$1:$O$74</definedName>
    <definedName name="_xlnm.Print_Area" localSheetId="3">'01,01,16'!$A$1:$O$37</definedName>
    <definedName name="_xlnm.Print_Area" localSheetId="2">'01,01,16 (2)'!$A$1:$P$38</definedName>
    <definedName name="_xlnm.Print_Area" localSheetId="1">'01,05,16'!$A$1:$P$37</definedName>
    <definedName name="_xlnm.Print_Area" localSheetId="5">'01,09,15'!$A$1:$O$37</definedName>
    <definedName name="_xlnm.Print_Area" localSheetId="0">'01,09,16'!$A$1:$P$42</definedName>
    <definedName name="_xlnm.Print_Area" localSheetId="4">'01,12,15'!$A$1:$O$37</definedName>
  </definedNames>
  <calcPr fullCalcOnLoad="1"/>
</workbook>
</file>

<file path=xl/sharedStrings.xml><?xml version="1.0" encoding="utf-8"?>
<sst xmlns="http://schemas.openxmlformats.org/spreadsheetml/2006/main" count="379" uniqueCount="95">
  <si>
    <t>N з/п</t>
  </si>
  <si>
    <t>Фонд заробітної плати на місяць</t>
  </si>
  <si>
    <t>Разом</t>
  </si>
  <si>
    <t xml:space="preserve">    (підпис)                                 </t>
  </si>
  <si>
    <t xml:space="preserve">                       </t>
  </si>
  <si>
    <t>Назва посади</t>
  </si>
  <si>
    <t>Кількість штатних одиниць</t>
  </si>
  <si>
    <t>Поса-довий оклад, грн.</t>
  </si>
  <si>
    <t>Надбавка за вислугу років</t>
  </si>
  <si>
    <t>Надбавки</t>
  </si>
  <si>
    <t>Фонд заробітної плати на  рік</t>
  </si>
  <si>
    <t>Викор. дез. засобів</t>
  </si>
  <si>
    <t>За роботу в нічний час</t>
  </si>
  <si>
    <t>Зав.д/садком</t>
  </si>
  <si>
    <t>Вихователі</t>
  </si>
  <si>
    <t>Муз.керівник</t>
  </si>
  <si>
    <t>Підм.вихователі</t>
  </si>
  <si>
    <t>Мед.сестра</t>
  </si>
  <si>
    <t>Підм.пом.виховат.</t>
  </si>
  <si>
    <t>Помічник вихователя</t>
  </si>
  <si>
    <t>Завгосп</t>
  </si>
  <si>
    <t>Кухар</t>
  </si>
  <si>
    <t>Конюх</t>
  </si>
  <si>
    <t>Сторож</t>
  </si>
  <si>
    <t>Розрахунок відпускних</t>
  </si>
  <si>
    <t>Посада</t>
  </si>
  <si>
    <t>К-ть одиниць</t>
  </si>
  <si>
    <t>Ср/міс з/пл</t>
  </si>
  <si>
    <t>Одноден. з/пл</t>
  </si>
  <si>
    <t>К-ть днів відпустки</t>
  </si>
  <si>
    <t>№</t>
  </si>
  <si>
    <t>Сума</t>
  </si>
  <si>
    <t>Розрахунок матеріальної допомоги</t>
  </si>
  <si>
    <t>ЗАВ.Д.САДКОМ</t>
  </si>
  <si>
    <t>ВИХОВАТЕЛІ</t>
  </si>
  <si>
    <t>КУХАР</t>
  </si>
  <si>
    <t>МЕДСЕСТРА</t>
  </si>
  <si>
    <t>СТОРОЖ</t>
  </si>
  <si>
    <t>ЗАВ.Д\САДКОМ</t>
  </si>
  <si>
    <t>МУЗ.КЕР.</t>
  </si>
  <si>
    <t>Всьго</t>
  </si>
  <si>
    <t>доплата</t>
  </si>
  <si>
    <t xml:space="preserve">                                                                                                                 Міський голова ______________________С.В.Пунтус</t>
  </si>
  <si>
    <t xml:space="preserve"> </t>
  </si>
  <si>
    <t>Оператор газової котельні.</t>
  </si>
  <si>
    <t>Робітник з комплексного обслуг.та ремонту будівель.</t>
  </si>
  <si>
    <t>Робітник</t>
  </si>
  <si>
    <t xml:space="preserve">Бухгалтер </t>
  </si>
  <si>
    <t>Маш. по пранню білизни</t>
  </si>
  <si>
    <t>Штатний розпис ДНЗ " 8 Березня" 01.01.2015р..</t>
  </si>
  <si>
    <t>Начальник відділу освіти, молоді та спорту</t>
  </si>
  <si>
    <t>І.П.Зюзько</t>
  </si>
  <si>
    <t>Головний бухгалтер</t>
  </si>
  <si>
    <t>С.Д.Шарай</t>
  </si>
  <si>
    <t>шкідливі умови</t>
  </si>
  <si>
    <r>
      <t xml:space="preserve">Погоджено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ЗАТВЕРДЖУЮ</t>
    </r>
  </si>
  <si>
    <t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                           штат у кількості  24,45 штатних одиниць</t>
  </si>
  <si>
    <t>В.І.Печко                                                                                                                                                                                                               з місячним фондом заробітної плати 41462 гривень 93 копійки.</t>
  </si>
  <si>
    <t>Штатний розпис ДНЗ " 8 Березня" 01.09.2015р..</t>
  </si>
  <si>
    <t>ПОГОДЖЕНО</t>
  </si>
  <si>
    <t>начальник фінансового управління</t>
  </si>
  <si>
    <t>В.І.Печко</t>
  </si>
  <si>
    <t>ЗАТВЕРДЖУЮ</t>
  </si>
  <si>
    <t>штат у кількості 24,45 штатних одиниць</t>
  </si>
  <si>
    <t>з місячним фондом заробітної плати 49097,39грн.</t>
  </si>
  <si>
    <t>начальник відділу освіти, молоді та спорту</t>
  </si>
  <si>
    <t>Завідувач ДНЗ</t>
  </si>
  <si>
    <t>О.А.Овчинник</t>
  </si>
  <si>
    <t>Штатний розпис ДНЗ " 8 Березня" 01.12.2015р..</t>
  </si>
  <si>
    <t>з місячним фондом заробітної плати 52913,01грн.</t>
  </si>
  <si>
    <t>Штатний розпис ДНЗ " 8 Березня" 01.01.2016р..</t>
  </si>
  <si>
    <t>за складність і напруженість</t>
  </si>
  <si>
    <t>за престижність</t>
  </si>
  <si>
    <t>з місячним фондом заробітної плати 55940,33грн.</t>
  </si>
  <si>
    <t>Штатний розпис ДНЗ " 8 Березня" 01.05.2016р..</t>
  </si>
  <si>
    <t>штат у кількості 24,45штатних одиниць</t>
  </si>
  <si>
    <t>роз</t>
  </si>
  <si>
    <t>ряд</t>
  </si>
  <si>
    <t>з місячним фондом заробітної плати 56628,21грн.</t>
  </si>
  <si>
    <t>з місячним фондом заробітної плати56628,21грн.</t>
  </si>
  <si>
    <t>Оператор газової котельні</t>
  </si>
  <si>
    <t>м.п.</t>
  </si>
  <si>
    <t>1 травня 2016р.</t>
  </si>
  <si>
    <t>1 вересня 2016р.</t>
  </si>
  <si>
    <t>Штатний розпис ДНЗ " 8 Березня" 01.09.2016р..</t>
  </si>
  <si>
    <t xml:space="preserve">                                                    ПРОЕКТ №4 </t>
  </si>
  <si>
    <t>ЗАТВЕРДЖЕНО</t>
  </si>
  <si>
    <t>Рішення дванадцятої сесії</t>
  </si>
  <si>
    <t>міської ради VII скликання</t>
  </si>
  <si>
    <t>________</t>
  </si>
  <si>
    <t>№______</t>
  </si>
  <si>
    <t>жовтня 2016 року</t>
  </si>
  <si>
    <t xml:space="preserve">                                   штат у кількості 24,45 штатних одиниць</t>
  </si>
  <si>
    <t xml:space="preserve">                                    з місячним фондом заробітної плати 56628,21грн.</t>
  </si>
  <si>
    <t xml:space="preserve">                                                          начальник відділу освіти, молоді та спорту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</si>
</sst>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top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60" zoomScaleNormal="85" zoomScalePageLayoutView="0" workbookViewId="0" topLeftCell="A28">
      <selection activeCell="P14" sqref="P14"/>
    </sheetView>
  </sheetViews>
  <sheetFormatPr defaultColWidth="9.00390625" defaultRowHeight="12.75"/>
  <cols>
    <col min="1" max="1" width="5.375" style="0" customWidth="1"/>
    <col min="2" max="2" width="32.625" style="0" customWidth="1"/>
    <col min="3" max="3" width="12.125" style="0" customWidth="1"/>
    <col min="4" max="4" width="17.125" style="0" customWidth="1"/>
    <col min="5" max="5" width="17.75390625" style="0" customWidth="1"/>
    <col min="6" max="6" width="14.25390625" style="0" customWidth="1"/>
    <col min="7" max="7" width="14.375" style="0" customWidth="1"/>
    <col min="8" max="8" width="13.125" style="0" customWidth="1"/>
    <col min="9" max="9" width="15.75390625" style="0" customWidth="1"/>
    <col min="10" max="10" width="14.375" style="0" customWidth="1"/>
    <col min="11" max="11" width="15.625" style="0" customWidth="1"/>
    <col min="12" max="12" width="12.875" style="0" customWidth="1"/>
    <col min="13" max="13" width="12.125" style="0" customWidth="1"/>
    <col min="14" max="14" width="14.875" style="0" customWidth="1"/>
    <col min="15" max="15" width="23.125" style="0" customWidth="1"/>
    <col min="16" max="16" width="24.875" style="0" customWidth="1"/>
  </cols>
  <sheetData>
    <row r="1" spans="14:19" ht="12.75">
      <c r="N1" s="102" t="s">
        <v>85</v>
      </c>
      <c r="O1" s="102"/>
      <c r="P1" s="102"/>
      <c r="Q1" s="102"/>
      <c r="R1" s="102"/>
      <c r="S1" s="102"/>
    </row>
    <row r="2" spans="14:16" ht="18">
      <c r="N2" s="103" t="s">
        <v>86</v>
      </c>
      <c r="O2" s="103"/>
      <c r="P2" s="104"/>
    </row>
    <row r="3" spans="14:16" ht="18">
      <c r="N3" s="105" t="s">
        <v>87</v>
      </c>
      <c r="O3" s="102"/>
      <c r="P3" s="102"/>
    </row>
    <row r="4" spans="14:16" ht="18">
      <c r="N4" s="105" t="s">
        <v>88</v>
      </c>
      <c r="O4" s="102"/>
      <c r="P4" s="102"/>
    </row>
    <row r="5" spans="14:16" ht="15">
      <c r="N5" t="s">
        <v>89</v>
      </c>
      <c r="O5" s="7" t="s">
        <v>91</v>
      </c>
      <c r="P5" t="s">
        <v>90</v>
      </c>
    </row>
    <row r="6" spans="11:16" ht="18">
      <c r="K6" s="20"/>
      <c r="N6" s="20"/>
      <c r="P6" s="7"/>
    </row>
    <row r="7" spans="1:16" ht="20.2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60"/>
      <c r="B8" s="81" t="s">
        <v>59</v>
      </c>
      <c r="C8" s="71"/>
      <c r="D8" s="61"/>
      <c r="E8" s="61"/>
      <c r="F8" s="61"/>
      <c r="G8" s="61"/>
      <c r="H8" s="61"/>
      <c r="I8" s="61"/>
      <c r="J8" s="61"/>
      <c r="K8" s="61"/>
      <c r="L8" s="61"/>
      <c r="M8" s="61"/>
      <c r="N8" s="84" t="s">
        <v>62</v>
      </c>
      <c r="O8" s="84"/>
      <c r="P8" s="61"/>
    </row>
    <row r="9" spans="1:16" ht="20.25">
      <c r="A9" s="60"/>
      <c r="B9" s="85" t="s">
        <v>75</v>
      </c>
      <c r="C9" s="85"/>
      <c r="D9" s="85"/>
      <c r="E9" s="61"/>
      <c r="F9" s="61"/>
      <c r="G9" s="61"/>
      <c r="H9" s="61"/>
      <c r="I9" s="61"/>
      <c r="J9" s="61"/>
      <c r="K9" s="61"/>
      <c r="L9" s="87" t="s">
        <v>92</v>
      </c>
      <c r="M9" s="87"/>
      <c r="N9" s="87"/>
      <c r="O9" s="87"/>
      <c r="P9" s="87"/>
    </row>
    <row r="10" spans="1:16" ht="20.25">
      <c r="A10" s="60"/>
      <c r="B10" s="86" t="s">
        <v>79</v>
      </c>
      <c r="C10" s="86"/>
      <c r="D10" s="86"/>
      <c r="E10" s="86"/>
      <c r="F10" s="61"/>
      <c r="G10" s="61"/>
      <c r="H10" s="61"/>
      <c r="I10" s="61"/>
      <c r="J10" s="61"/>
      <c r="K10" s="61"/>
      <c r="L10" s="86" t="s">
        <v>93</v>
      </c>
      <c r="M10" s="86"/>
      <c r="N10" s="86"/>
      <c r="O10" s="86"/>
      <c r="P10" s="86"/>
    </row>
    <row r="11" spans="1:16" ht="20.25">
      <c r="A11" s="60"/>
      <c r="B11" s="86" t="s">
        <v>60</v>
      </c>
      <c r="C11" s="86"/>
      <c r="D11" s="86"/>
      <c r="E11" s="86"/>
      <c r="F11" s="61"/>
      <c r="G11" s="61"/>
      <c r="H11" s="61"/>
      <c r="I11" s="61"/>
      <c r="J11" s="61"/>
      <c r="K11" s="88" t="s">
        <v>94</v>
      </c>
      <c r="L11" s="88"/>
      <c r="M11" s="88"/>
      <c r="N11" s="88"/>
      <c r="O11" s="88"/>
      <c r="P11" s="88"/>
    </row>
    <row r="12" spans="1:16" ht="20.25">
      <c r="A12" s="60"/>
      <c r="B12" s="61"/>
      <c r="C12" s="61"/>
      <c r="D12" s="79" t="s">
        <v>61</v>
      </c>
      <c r="E12" s="61"/>
      <c r="F12" s="61"/>
      <c r="G12" s="61"/>
      <c r="H12" s="61"/>
      <c r="I12" s="61"/>
      <c r="J12" s="61"/>
      <c r="K12" s="61"/>
      <c r="L12" s="61"/>
      <c r="M12" s="61"/>
      <c r="N12" s="79"/>
      <c r="O12" s="79" t="s">
        <v>51</v>
      </c>
      <c r="P12" s="61"/>
    </row>
    <row r="13" spans="1:16" ht="20.25">
      <c r="A13" s="8"/>
      <c r="B13" s="77" t="s">
        <v>83</v>
      </c>
      <c r="C13" s="9"/>
      <c r="D13" s="9" t="s">
        <v>81</v>
      </c>
      <c r="E13" s="89" t="s">
        <v>84</v>
      </c>
      <c r="F13" s="89"/>
      <c r="G13" s="89"/>
      <c r="H13" s="89"/>
      <c r="I13" s="89"/>
      <c r="J13" s="89"/>
      <c r="K13" s="9"/>
      <c r="L13" s="77"/>
      <c r="M13" s="80"/>
      <c r="N13" s="77" t="s">
        <v>83</v>
      </c>
      <c r="O13" s="80"/>
      <c r="P13" s="9" t="s">
        <v>81</v>
      </c>
    </row>
    <row r="14" spans="1:16" ht="18">
      <c r="A14" s="3"/>
      <c r="B14" s="4"/>
      <c r="C14" s="4"/>
      <c r="D14" s="4"/>
      <c r="E14" s="2"/>
      <c r="F14" s="2"/>
      <c r="G14" s="20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ht="18">
      <c r="A16" s="90" t="s">
        <v>0</v>
      </c>
      <c r="B16" s="90" t="s">
        <v>5</v>
      </c>
      <c r="C16" s="73" t="s">
        <v>76</v>
      </c>
      <c r="D16" s="92" t="s">
        <v>7</v>
      </c>
      <c r="E16" s="90" t="s">
        <v>6</v>
      </c>
      <c r="F16" s="92" t="s">
        <v>7</v>
      </c>
      <c r="G16" s="95" t="s">
        <v>8</v>
      </c>
      <c r="H16" s="96"/>
      <c r="I16" s="96"/>
      <c r="J16" s="54"/>
      <c r="K16" s="90" t="s">
        <v>9</v>
      </c>
      <c r="L16" s="90"/>
      <c r="M16" s="90"/>
      <c r="N16" s="90"/>
      <c r="O16" s="90" t="s">
        <v>1</v>
      </c>
      <c r="P16" s="91" t="s">
        <v>10</v>
      </c>
      <c r="R16" s="42"/>
    </row>
    <row r="17" spans="1:16" ht="31.5">
      <c r="A17" s="90"/>
      <c r="B17" s="90"/>
      <c r="C17" s="74" t="s">
        <v>77</v>
      </c>
      <c r="D17" s="93"/>
      <c r="E17" s="90"/>
      <c r="F17" s="93"/>
      <c r="G17" s="99">
        <v>0.1</v>
      </c>
      <c r="H17" s="100">
        <v>0.2</v>
      </c>
      <c r="I17" s="99">
        <v>0.3</v>
      </c>
      <c r="J17" s="15" t="s">
        <v>54</v>
      </c>
      <c r="K17" s="14" t="s">
        <v>11</v>
      </c>
      <c r="L17" s="14" t="s">
        <v>12</v>
      </c>
      <c r="M17" s="14" t="s">
        <v>54</v>
      </c>
      <c r="N17" s="14" t="s">
        <v>41</v>
      </c>
      <c r="O17" s="90"/>
      <c r="P17" s="97"/>
    </row>
    <row r="18" spans="1:16" ht="15.75">
      <c r="A18" s="90"/>
      <c r="B18" s="91"/>
      <c r="C18" s="74"/>
      <c r="D18" s="94"/>
      <c r="E18" s="90"/>
      <c r="F18" s="94"/>
      <c r="G18" s="90"/>
      <c r="H18" s="98"/>
      <c r="I18" s="90"/>
      <c r="J18" s="15">
        <v>0.04</v>
      </c>
      <c r="K18" s="15">
        <v>0.1</v>
      </c>
      <c r="L18" s="15">
        <v>0.4</v>
      </c>
      <c r="M18" s="15">
        <v>0.08</v>
      </c>
      <c r="N18" s="15">
        <v>0.1</v>
      </c>
      <c r="O18" s="90"/>
      <c r="P18" s="98"/>
    </row>
    <row r="19" spans="1:16" ht="18.75" customHeight="1">
      <c r="A19" s="22">
        <v>1</v>
      </c>
      <c r="B19" s="24" t="s">
        <v>13</v>
      </c>
      <c r="C19" s="75">
        <v>14</v>
      </c>
      <c r="D19" s="41">
        <v>2868</v>
      </c>
      <c r="E19" s="21">
        <v>1</v>
      </c>
      <c r="F19" s="41">
        <f aca="true" t="shared" si="0" ref="F19:F36">D19*E19</f>
        <v>2868</v>
      </c>
      <c r="G19" s="39"/>
      <c r="H19" s="47"/>
      <c r="I19" s="39">
        <f>F19*30%</f>
        <v>860.4</v>
      </c>
      <c r="J19" s="39"/>
      <c r="K19" s="39"/>
      <c r="L19" s="39"/>
      <c r="M19" s="39"/>
      <c r="N19" s="39">
        <f aca="true" t="shared" si="1" ref="N19:N25">F19*10%</f>
        <v>286.8</v>
      </c>
      <c r="O19" s="16">
        <f aca="true" t="shared" si="2" ref="O19:O36">SUM(F19:N19)</f>
        <v>4015.2000000000003</v>
      </c>
      <c r="P19" s="16">
        <f>(O19*8)+('01,01,16'!N14*4)</f>
        <v>47202.4</v>
      </c>
    </row>
    <row r="20" spans="1:19" ht="19.5" customHeight="1">
      <c r="A20" s="22">
        <f>A19+1</f>
        <v>2</v>
      </c>
      <c r="B20" s="24" t="s">
        <v>14</v>
      </c>
      <c r="C20" s="75">
        <v>11</v>
      </c>
      <c r="D20" s="41">
        <v>2334</v>
      </c>
      <c r="E20" s="21">
        <v>1.8</v>
      </c>
      <c r="F20" s="41">
        <f t="shared" si="0"/>
        <v>4201.2</v>
      </c>
      <c r="G20" s="39"/>
      <c r="H20" s="47"/>
      <c r="I20" s="39">
        <f>F20*30%</f>
        <v>1260.36</v>
      </c>
      <c r="J20" s="39"/>
      <c r="K20" s="39"/>
      <c r="L20" s="39"/>
      <c r="M20" s="39"/>
      <c r="N20" s="39">
        <f t="shared" si="1"/>
        <v>420.12</v>
      </c>
      <c r="O20" s="16">
        <f t="shared" si="2"/>
        <v>5881.679999999999</v>
      </c>
      <c r="P20" s="16">
        <f>(O20*8)+('01,01,16'!N15*4)</f>
        <v>69158.87999999999</v>
      </c>
      <c r="S20" s="7"/>
    </row>
    <row r="21" spans="1:16" ht="18.75">
      <c r="A21" s="22">
        <f>A20+1</f>
        <v>3</v>
      </c>
      <c r="B21" s="24" t="s">
        <v>14</v>
      </c>
      <c r="C21" s="75">
        <v>11</v>
      </c>
      <c r="D21" s="41">
        <v>2334</v>
      </c>
      <c r="E21" s="21">
        <v>0.9</v>
      </c>
      <c r="F21" s="41">
        <f t="shared" si="0"/>
        <v>2100.6</v>
      </c>
      <c r="G21" s="39"/>
      <c r="H21" s="47">
        <f>F21*20%</f>
        <v>420.12</v>
      </c>
      <c r="I21" s="39"/>
      <c r="J21" s="39"/>
      <c r="K21" s="39"/>
      <c r="L21" s="39"/>
      <c r="M21" s="39"/>
      <c r="N21" s="39">
        <f t="shared" si="1"/>
        <v>210.06</v>
      </c>
      <c r="O21" s="16">
        <f t="shared" si="2"/>
        <v>2730.7799999999997</v>
      </c>
      <c r="P21" s="16">
        <f>(O21*8)+('01,01,16'!N16*4)</f>
        <v>32109.479999999996</v>
      </c>
    </row>
    <row r="22" spans="1:16" ht="18" customHeight="1">
      <c r="A22" s="22">
        <f>A21+1</f>
        <v>4</v>
      </c>
      <c r="B22" s="24" t="s">
        <v>14</v>
      </c>
      <c r="C22" s="75">
        <v>10</v>
      </c>
      <c r="D22" s="41">
        <v>2157</v>
      </c>
      <c r="E22" s="21">
        <v>0.9</v>
      </c>
      <c r="F22" s="41">
        <f t="shared" si="0"/>
        <v>1941.3</v>
      </c>
      <c r="G22" s="39"/>
      <c r="H22" s="47">
        <f>F22*20%</f>
        <v>388.26</v>
      </c>
      <c r="I22" s="39"/>
      <c r="J22" s="39"/>
      <c r="K22" s="39"/>
      <c r="L22" s="39"/>
      <c r="M22" s="39"/>
      <c r="N22" s="39">
        <f t="shared" si="1"/>
        <v>194.13</v>
      </c>
      <c r="O22" s="16">
        <f t="shared" si="2"/>
        <v>2523.69</v>
      </c>
      <c r="P22" s="16">
        <f>(O22*8)+('01,01,16'!N17*4)</f>
        <v>29671.2</v>
      </c>
    </row>
    <row r="23" spans="1:16" ht="23.25" customHeight="1">
      <c r="A23" s="22">
        <f>A22+1</f>
        <v>5</v>
      </c>
      <c r="B23" s="24" t="s">
        <v>14</v>
      </c>
      <c r="C23" s="75">
        <v>9</v>
      </c>
      <c r="D23" s="41">
        <v>2050</v>
      </c>
      <c r="E23" s="21">
        <v>3.6</v>
      </c>
      <c r="F23" s="41">
        <f t="shared" si="0"/>
        <v>7380</v>
      </c>
      <c r="G23" s="39"/>
      <c r="H23" s="47"/>
      <c r="I23" s="39">
        <f>F23*30%</f>
        <v>2214</v>
      </c>
      <c r="J23" s="39"/>
      <c r="K23" s="39"/>
      <c r="L23" s="39"/>
      <c r="M23" s="39"/>
      <c r="N23" s="39">
        <f t="shared" si="1"/>
        <v>738</v>
      </c>
      <c r="O23" s="16">
        <f t="shared" si="2"/>
        <v>10332</v>
      </c>
      <c r="P23" s="16">
        <f>(O23*8)+('01,01,16'!N18*4)</f>
        <v>121464</v>
      </c>
    </row>
    <row r="24" spans="1:16" ht="20.25" customHeight="1">
      <c r="A24" s="22">
        <v>6</v>
      </c>
      <c r="B24" s="24" t="s">
        <v>15</v>
      </c>
      <c r="C24" s="75">
        <v>9</v>
      </c>
      <c r="D24" s="41">
        <v>2050</v>
      </c>
      <c r="E24" s="21">
        <v>1</v>
      </c>
      <c r="F24" s="41">
        <f t="shared" si="0"/>
        <v>2050</v>
      </c>
      <c r="G24" s="39"/>
      <c r="H24" s="47"/>
      <c r="I24" s="39">
        <f>F24*30%</f>
        <v>615</v>
      </c>
      <c r="J24" s="39"/>
      <c r="K24" s="39"/>
      <c r="L24" s="39"/>
      <c r="M24" s="39"/>
      <c r="N24" s="39">
        <f t="shared" si="1"/>
        <v>205</v>
      </c>
      <c r="O24" s="16">
        <f t="shared" si="2"/>
        <v>2870</v>
      </c>
      <c r="P24" s="16">
        <f>(O24*8)+('01,01,16'!N19*4)</f>
        <v>33740</v>
      </c>
    </row>
    <row r="25" spans="1:16" ht="21.75" customHeight="1">
      <c r="A25" s="43">
        <v>7</v>
      </c>
      <c r="B25" s="24" t="s">
        <v>16</v>
      </c>
      <c r="C25" s="75">
        <v>9</v>
      </c>
      <c r="D25" s="41">
        <v>2050</v>
      </c>
      <c r="E25" s="21">
        <v>0.9</v>
      </c>
      <c r="F25" s="41">
        <f t="shared" si="0"/>
        <v>1845</v>
      </c>
      <c r="G25" s="39">
        <f>F25*10%</f>
        <v>184.5</v>
      </c>
      <c r="H25" s="47"/>
      <c r="I25" s="39"/>
      <c r="J25" s="39"/>
      <c r="K25" s="39"/>
      <c r="L25" s="39"/>
      <c r="M25" s="39"/>
      <c r="N25" s="39">
        <f t="shared" si="1"/>
        <v>184.5</v>
      </c>
      <c r="O25" s="16">
        <f t="shared" si="2"/>
        <v>2214</v>
      </c>
      <c r="P25" s="16">
        <f>(O25*8)+('01,01,16'!N20*4)</f>
        <v>26721</v>
      </c>
    </row>
    <row r="26" spans="1:16" ht="23.25" customHeight="1">
      <c r="A26" s="22">
        <v>8</v>
      </c>
      <c r="B26" s="24" t="s">
        <v>17</v>
      </c>
      <c r="C26" s="75">
        <v>7</v>
      </c>
      <c r="D26" s="41">
        <v>1825</v>
      </c>
      <c r="E26" s="21">
        <v>1</v>
      </c>
      <c r="F26" s="41">
        <f t="shared" si="0"/>
        <v>1825</v>
      </c>
      <c r="G26" s="39"/>
      <c r="H26" s="47">
        <f>F26*20%</f>
        <v>365</v>
      </c>
      <c r="I26" s="39"/>
      <c r="J26" s="39"/>
      <c r="K26" s="39">
        <f>F26*10%</f>
        <v>182.5</v>
      </c>
      <c r="L26" s="39"/>
      <c r="M26" s="39"/>
      <c r="N26" s="39"/>
      <c r="O26" s="16">
        <f t="shared" si="2"/>
        <v>2372.5</v>
      </c>
      <c r="P26" s="16">
        <f>(O26*8)+('01,01,16'!N21*4)</f>
        <v>27892.800000000003</v>
      </c>
    </row>
    <row r="27" spans="1:19" ht="22.5" customHeight="1">
      <c r="A27" s="22">
        <v>9</v>
      </c>
      <c r="B27" s="24" t="s">
        <v>18</v>
      </c>
      <c r="C27" s="75">
        <v>5</v>
      </c>
      <c r="D27" s="41">
        <v>1612</v>
      </c>
      <c r="E27" s="21">
        <v>0.25</v>
      </c>
      <c r="F27" s="41">
        <f t="shared" si="0"/>
        <v>403</v>
      </c>
      <c r="G27" s="39"/>
      <c r="H27" s="47"/>
      <c r="I27" s="39"/>
      <c r="J27" s="39"/>
      <c r="K27" s="39">
        <f>F27*10%</f>
        <v>40.300000000000004</v>
      </c>
      <c r="L27" s="39"/>
      <c r="M27" s="39"/>
      <c r="N27" s="39"/>
      <c r="O27" s="16">
        <f t="shared" si="2"/>
        <v>443.3</v>
      </c>
      <c r="P27" s="16">
        <f>(O27*8)+('01,01,16'!N22*4)</f>
        <v>5211.8</v>
      </c>
      <c r="S27" t="s">
        <v>43</v>
      </c>
    </row>
    <row r="28" spans="1:16" ht="23.25" customHeight="1">
      <c r="A28" s="22">
        <f>A27+1</f>
        <v>10</v>
      </c>
      <c r="B28" s="24" t="s">
        <v>19</v>
      </c>
      <c r="C28" s="75">
        <v>5</v>
      </c>
      <c r="D28" s="41">
        <v>1612</v>
      </c>
      <c r="E28" s="21">
        <v>4.6</v>
      </c>
      <c r="F28" s="41">
        <f t="shared" si="0"/>
        <v>7415.2</v>
      </c>
      <c r="G28" s="39"/>
      <c r="H28" s="47"/>
      <c r="I28" s="39"/>
      <c r="J28" s="39"/>
      <c r="K28" s="39">
        <f>F28*10%</f>
        <v>741.52</v>
      </c>
      <c r="L28" s="39"/>
      <c r="M28" s="39"/>
      <c r="N28" s="39"/>
      <c r="O28" s="16">
        <f t="shared" si="2"/>
        <v>8156.719999999999</v>
      </c>
      <c r="P28" s="16">
        <f>(O28*8)+('01,01,16'!N23*4)</f>
        <v>95897.12</v>
      </c>
    </row>
    <row r="29" spans="1:16" ht="19.5" customHeight="1">
      <c r="A29" s="22">
        <f>A28+1</f>
        <v>11</v>
      </c>
      <c r="B29" s="24" t="s">
        <v>20</v>
      </c>
      <c r="C29" s="75">
        <v>7</v>
      </c>
      <c r="D29" s="41">
        <v>1825</v>
      </c>
      <c r="E29" s="21">
        <v>1</v>
      </c>
      <c r="F29" s="41">
        <f t="shared" si="0"/>
        <v>1825</v>
      </c>
      <c r="G29" s="39"/>
      <c r="H29" s="39"/>
      <c r="I29" s="39"/>
      <c r="J29" s="39"/>
      <c r="K29" s="39"/>
      <c r="L29" s="39"/>
      <c r="M29" s="39"/>
      <c r="N29" s="48"/>
      <c r="O29" s="16">
        <f t="shared" si="2"/>
        <v>1825</v>
      </c>
      <c r="P29" s="16">
        <f>(O29*8)+('01,01,16'!N24*4)</f>
        <v>21456</v>
      </c>
    </row>
    <row r="30" spans="1:16" ht="21.75" customHeight="1">
      <c r="A30" s="22">
        <f>A29+1</f>
        <v>12</v>
      </c>
      <c r="B30" s="24" t="s">
        <v>21</v>
      </c>
      <c r="C30" s="75">
        <v>4</v>
      </c>
      <c r="D30" s="41">
        <v>1543</v>
      </c>
      <c r="E30" s="21">
        <v>1</v>
      </c>
      <c r="F30" s="41">
        <f t="shared" si="0"/>
        <v>1543</v>
      </c>
      <c r="G30" s="39"/>
      <c r="H30" s="39"/>
      <c r="I30" s="39"/>
      <c r="J30" s="39"/>
      <c r="K30" s="39"/>
      <c r="L30" s="39"/>
      <c r="M30" s="39">
        <f>F30*8%</f>
        <v>123.44</v>
      </c>
      <c r="N30" s="48"/>
      <c r="O30" s="16">
        <f t="shared" si="2"/>
        <v>1666.44</v>
      </c>
      <c r="P30" s="16">
        <f>(O30*8)+('01,01,16'!N25*4)</f>
        <v>19440</v>
      </c>
    </row>
    <row r="31" spans="1:16" ht="24.75" customHeight="1">
      <c r="A31" s="22">
        <v>13</v>
      </c>
      <c r="B31" s="24" t="s">
        <v>21</v>
      </c>
      <c r="C31" s="75">
        <v>3</v>
      </c>
      <c r="D31" s="41">
        <v>1532</v>
      </c>
      <c r="E31" s="50">
        <v>1</v>
      </c>
      <c r="F31" s="41">
        <f t="shared" si="0"/>
        <v>1532</v>
      </c>
      <c r="G31" s="39"/>
      <c r="H31" s="39"/>
      <c r="I31" s="39"/>
      <c r="J31" s="39"/>
      <c r="K31" s="39"/>
      <c r="L31" s="39"/>
      <c r="M31" s="39">
        <f>F31*8%</f>
        <v>122.56</v>
      </c>
      <c r="N31" s="48"/>
      <c r="O31" s="16">
        <f t="shared" si="2"/>
        <v>1654.56</v>
      </c>
      <c r="P31" s="16">
        <f>(O31*8)+('01,01,16'!N26*4)</f>
        <v>19254.239999999998</v>
      </c>
    </row>
    <row r="32" spans="1:16" ht="27" customHeight="1">
      <c r="A32" s="22">
        <v>14</v>
      </c>
      <c r="B32" s="24" t="s">
        <v>22</v>
      </c>
      <c r="C32" s="75">
        <v>1</v>
      </c>
      <c r="D32" s="41">
        <v>1516</v>
      </c>
      <c r="E32" s="23">
        <v>1</v>
      </c>
      <c r="F32" s="41">
        <f t="shared" si="0"/>
        <v>1516</v>
      </c>
      <c r="G32" s="16"/>
      <c r="H32" s="16"/>
      <c r="I32" s="16"/>
      <c r="J32" s="16"/>
      <c r="K32" s="16"/>
      <c r="L32" s="16"/>
      <c r="M32" s="16"/>
      <c r="N32" s="16"/>
      <c r="O32" s="16">
        <f t="shared" si="2"/>
        <v>1516</v>
      </c>
      <c r="P32" s="16">
        <f>(O32*8)+('01,01,16'!N27*4)</f>
        <v>17640</v>
      </c>
    </row>
    <row r="33" spans="1:16" ht="23.25" customHeight="1">
      <c r="A33" s="22">
        <f>A32+1</f>
        <v>15</v>
      </c>
      <c r="B33" s="24" t="s">
        <v>45</v>
      </c>
      <c r="C33" s="75">
        <v>2</v>
      </c>
      <c r="D33" s="41">
        <v>1521</v>
      </c>
      <c r="E33" s="23">
        <v>1</v>
      </c>
      <c r="F33" s="41">
        <f t="shared" si="0"/>
        <v>1521</v>
      </c>
      <c r="G33" s="16"/>
      <c r="H33" s="16"/>
      <c r="I33" s="16"/>
      <c r="J33" s="16"/>
      <c r="K33" s="16"/>
      <c r="L33" s="16"/>
      <c r="M33" s="16"/>
      <c r="N33" s="16"/>
      <c r="O33" s="16">
        <f t="shared" si="2"/>
        <v>1521</v>
      </c>
      <c r="P33" s="16">
        <f>(O33*8)+('01,01,16'!N28*4)</f>
        <v>17700</v>
      </c>
    </row>
    <row r="34" spans="1:16" ht="21.75" customHeight="1">
      <c r="A34" s="22">
        <f>A33+1</f>
        <v>16</v>
      </c>
      <c r="B34" s="24" t="s">
        <v>23</v>
      </c>
      <c r="C34" s="75">
        <v>2</v>
      </c>
      <c r="D34" s="41">
        <v>1521</v>
      </c>
      <c r="E34" s="23">
        <v>1</v>
      </c>
      <c r="F34" s="41">
        <f t="shared" si="0"/>
        <v>1521</v>
      </c>
      <c r="G34" s="16"/>
      <c r="H34" s="16"/>
      <c r="I34" s="16"/>
      <c r="J34" s="16"/>
      <c r="K34" s="16"/>
      <c r="L34" s="16">
        <f>F34*40%</f>
        <v>608.4</v>
      </c>
      <c r="M34" s="16"/>
      <c r="N34" s="16"/>
      <c r="O34" s="16">
        <f t="shared" si="2"/>
        <v>2129.4</v>
      </c>
      <c r="P34" s="16">
        <f>(O34*8)+('01,01,16'!N29*4)</f>
        <v>24780</v>
      </c>
    </row>
    <row r="35" spans="1:16" ht="21.75" customHeight="1">
      <c r="A35" s="22">
        <f>A34+1</f>
        <v>17</v>
      </c>
      <c r="B35" s="24" t="s">
        <v>80</v>
      </c>
      <c r="C35" s="75">
        <v>2</v>
      </c>
      <c r="D35" s="41">
        <v>1521</v>
      </c>
      <c r="E35" s="23">
        <v>1.5</v>
      </c>
      <c r="F35" s="41">
        <f t="shared" si="0"/>
        <v>2281.5</v>
      </c>
      <c r="G35" s="16"/>
      <c r="H35" s="16"/>
      <c r="I35" s="16"/>
      <c r="J35" s="16"/>
      <c r="K35" s="16"/>
      <c r="L35" s="16">
        <f>F35*40%</f>
        <v>912.6</v>
      </c>
      <c r="M35" s="16"/>
      <c r="N35" s="16"/>
      <c r="O35" s="16">
        <f t="shared" si="2"/>
        <v>3194.1</v>
      </c>
      <c r="P35" s="16">
        <f>(O35*8)+('01,01,16'!N30*4)</f>
        <v>36930.8</v>
      </c>
    </row>
    <row r="36" spans="1:16" ht="24" customHeight="1">
      <c r="A36" s="22">
        <v>18</v>
      </c>
      <c r="B36" s="43" t="s">
        <v>48</v>
      </c>
      <c r="C36" s="76">
        <v>2</v>
      </c>
      <c r="D36" s="52">
        <v>1521</v>
      </c>
      <c r="E36" s="23">
        <v>1</v>
      </c>
      <c r="F36" s="52">
        <f t="shared" si="0"/>
        <v>1521</v>
      </c>
      <c r="G36" s="53"/>
      <c r="H36" s="53"/>
      <c r="I36" s="53"/>
      <c r="J36" s="53">
        <f>F36*4%</f>
        <v>60.84</v>
      </c>
      <c r="K36" s="53"/>
      <c r="L36" s="53"/>
      <c r="M36" s="53"/>
      <c r="N36" s="53"/>
      <c r="O36" s="16">
        <f t="shared" si="2"/>
        <v>1581.84</v>
      </c>
      <c r="P36" s="16">
        <f>(O36*8)+('01,01,16'!N31*4)</f>
        <v>18408</v>
      </c>
    </row>
    <row r="37" spans="1:16" ht="24" customHeight="1">
      <c r="A37" s="45"/>
      <c r="B37" s="17" t="s">
        <v>2</v>
      </c>
      <c r="C37" s="46"/>
      <c r="D37" s="46">
        <f>SUM(D19:D36)</f>
        <v>33392</v>
      </c>
      <c r="E37" s="46">
        <f>SUM(E19:E36)</f>
        <v>24.45</v>
      </c>
      <c r="F37" s="44">
        <f>SUM(F19:F36)</f>
        <v>45289.8</v>
      </c>
      <c r="G37" s="44">
        <f>SUM(G19:G36)</f>
        <v>184.5</v>
      </c>
      <c r="H37" s="44">
        <f aca="true" t="shared" si="3" ref="H37:N37">SUM(H19:H36)</f>
        <v>1173.38</v>
      </c>
      <c r="I37" s="44">
        <f t="shared" si="3"/>
        <v>4949.76</v>
      </c>
      <c r="J37" s="44">
        <f t="shared" si="3"/>
        <v>60.84</v>
      </c>
      <c r="K37" s="44">
        <f t="shared" si="3"/>
        <v>964.3199999999999</v>
      </c>
      <c r="L37" s="44">
        <f t="shared" si="3"/>
        <v>1521</v>
      </c>
      <c r="M37" s="44">
        <f t="shared" si="3"/>
        <v>246</v>
      </c>
      <c r="N37" s="44">
        <f t="shared" si="3"/>
        <v>2238.61</v>
      </c>
      <c r="O37" s="44">
        <f>SUM(O19:O36)</f>
        <v>56628.21</v>
      </c>
      <c r="P37" s="44">
        <f>SUM(P19:P36)</f>
        <v>664677.72</v>
      </c>
    </row>
    <row r="38" spans="1:16" ht="24" customHeight="1">
      <c r="A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73.5" customHeight="1">
      <c r="B39" s="51"/>
      <c r="C39" s="51"/>
      <c r="D39" s="42" t="s">
        <v>66</v>
      </c>
      <c r="E39" s="10"/>
      <c r="F39" s="10"/>
      <c r="H39" s="10"/>
      <c r="I39" s="106" t="s">
        <v>67</v>
      </c>
      <c r="J39" s="106"/>
      <c r="K39" s="106"/>
      <c r="L39" s="49"/>
      <c r="M39" s="10"/>
      <c r="N39" s="10"/>
      <c r="O39" s="2"/>
      <c r="P39" s="2"/>
    </row>
    <row r="40" spans="5:16" ht="24" customHeight="1">
      <c r="E40" s="12"/>
      <c r="F40" s="12"/>
      <c r="G40" s="12"/>
      <c r="H40" s="12"/>
      <c r="I40" s="107"/>
      <c r="J40" s="107"/>
      <c r="K40" s="107"/>
      <c r="L40" s="12"/>
      <c r="M40" s="12"/>
      <c r="N40" s="12"/>
      <c r="O40" s="2"/>
      <c r="P40" s="2"/>
    </row>
    <row r="41" spans="2:16" ht="42.75" customHeight="1">
      <c r="B41" s="20"/>
      <c r="C41" s="20"/>
      <c r="D41" s="42" t="s">
        <v>52</v>
      </c>
      <c r="E41" s="10"/>
      <c r="F41" s="10"/>
      <c r="G41" s="42"/>
      <c r="H41" s="10"/>
      <c r="I41" s="106" t="s">
        <v>53</v>
      </c>
      <c r="J41" s="106"/>
      <c r="K41" s="106"/>
      <c r="L41" s="49"/>
      <c r="M41" s="49"/>
      <c r="N41" s="10"/>
      <c r="O41" s="2"/>
      <c r="P41" s="2"/>
    </row>
    <row r="42" spans="1:16" ht="38.25" customHeight="1">
      <c r="A42" s="6" t="s">
        <v>4</v>
      </c>
      <c r="E42" s="2"/>
      <c r="F42" s="2"/>
      <c r="G42" s="11"/>
      <c r="H42" s="11"/>
      <c r="I42" s="107"/>
      <c r="J42" s="107"/>
      <c r="K42" s="107"/>
      <c r="L42" s="2"/>
      <c r="M42" s="2"/>
      <c r="N42" s="2"/>
      <c r="O42" s="2"/>
      <c r="P42" s="2"/>
    </row>
    <row r="43" spans="1:16" ht="24" customHeight="1">
      <c r="A43" s="3"/>
      <c r="E43" s="2"/>
      <c r="F43" s="2"/>
      <c r="G43" s="2"/>
      <c r="H43" s="2"/>
      <c r="L43" s="2"/>
      <c r="M43" s="2"/>
      <c r="N43" s="2"/>
      <c r="O43" s="2"/>
      <c r="P43" s="2"/>
    </row>
    <row r="44" ht="29.25" customHeight="1">
      <c r="A44" s="1"/>
    </row>
    <row r="45" spans="1:16" ht="20.25">
      <c r="A45" s="28"/>
      <c r="B45" s="28"/>
      <c r="C45" s="28"/>
      <c r="D45" s="28"/>
      <c r="E45" s="28"/>
      <c r="F45" s="62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30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8"/>
      <c r="L47" s="28"/>
      <c r="M47" s="28"/>
      <c r="N47" s="28"/>
      <c r="O47" s="28"/>
      <c r="P47" s="28"/>
    </row>
    <row r="48" spans="1:16" ht="18">
      <c r="A48" s="63"/>
      <c r="B48" s="63"/>
      <c r="C48" s="63"/>
      <c r="D48" s="63"/>
      <c r="E48" s="63"/>
      <c r="F48" s="19"/>
      <c r="G48" s="19"/>
      <c r="H48" s="63"/>
      <c r="I48" s="19"/>
      <c r="J48" s="19"/>
      <c r="K48" s="19"/>
      <c r="L48" s="28"/>
      <c r="M48" s="28"/>
      <c r="N48" s="28"/>
      <c r="O48" s="28"/>
      <c r="P48" s="28"/>
    </row>
    <row r="49" spans="1:16" ht="18">
      <c r="A49" s="63"/>
      <c r="B49" s="63"/>
      <c r="C49" s="63"/>
      <c r="D49" s="63"/>
      <c r="E49" s="63"/>
      <c r="F49" s="19"/>
      <c r="G49" s="19"/>
      <c r="H49" s="63"/>
      <c r="I49" s="19"/>
      <c r="J49" s="19"/>
      <c r="K49" s="64"/>
      <c r="L49" s="28"/>
      <c r="M49" s="28"/>
      <c r="N49" s="28"/>
      <c r="O49" s="28"/>
      <c r="P49" s="28"/>
    </row>
    <row r="50" spans="1:16" ht="18">
      <c r="A50" s="63"/>
      <c r="B50" s="63"/>
      <c r="C50" s="63"/>
      <c r="D50" s="63"/>
      <c r="E50" s="63"/>
      <c r="F50" s="19"/>
      <c r="G50" s="19"/>
      <c r="H50" s="63"/>
      <c r="I50" s="19"/>
      <c r="J50" s="19"/>
      <c r="K50" s="29"/>
      <c r="L50" s="28"/>
      <c r="M50" s="28"/>
      <c r="N50" s="28"/>
      <c r="O50" s="28"/>
      <c r="P50" s="28"/>
    </row>
    <row r="51" spans="1:11" s="28" customFormat="1" ht="17.25" customHeight="1">
      <c r="A51" s="63"/>
      <c r="B51" s="63"/>
      <c r="C51" s="63"/>
      <c r="D51" s="63"/>
      <c r="E51" s="63"/>
      <c r="F51" s="19"/>
      <c r="G51" s="19"/>
      <c r="H51" s="63"/>
      <c r="I51" s="19"/>
      <c r="J51" s="19"/>
      <c r="K51" s="29"/>
    </row>
    <row r="52" spans="1:11" s="28" customFormat="1" ht="18">
      <c r="A52" s="63"/>
      <c r="B52" s="63"/>
      <c r="C52" s="63"/>
      <c r="D52" s="63"/>
      <c r="E52" s="63"/>
      <c r="F52" s="19"/>
      <c r="G52" s="19"/>
      <c r="H52" s="63"/>
      <c r="I52" s="19"/>
      <c r="J52" s="19"/>
      <c r="K52" s="29"/>
    </row>
    <row r="53" spans="1:11" s="28" customFormat="1" ht="28.5" customHeight="1">
      <c r="A53" s="63"/>
      <c r="B53" s="63"/>
      <c r="C53" s="63"/>
      <c r="D53" s="63"/>
      <c r="E53" s="63"/>
      <c r="F53" s="19"/>
      <c r="G53" s="19"/>
      <c r="H53" s="63"/>
      <c r="I53" s="19"/>
      <c r="J53" s="19"/>
      <c r="K53" s="29"/>
    </row>
    <row r="54" spans="1:11" s="28" customFormat="1" ht="21.75" customHeight="1">
      <c r="A54" s="63"/>
      <c r="B54" s="63"/>
      <c r="C54" s="63"/>
      <c r="D54" s="63"/>
      <c r="E54" s="63"/>
      <c r="F54" s="19"/>
      <c r="G54" s="19"/>
      <c r="H54" s="63"/>
      <c r="I54" s="19"/>
      <c r="J54" s="19"/>
      <c r="K54" s="29"/>
    </row>
    <row r="55" spans="1:11" s="28" customFormat="1" ht="21.75" customHeight="1">
      <c r="A55" s="63"/>
      <c r="B55" s="63"/>
      <c r="C55" s="63"/>
      <c r="D55" s="63"/>
      <c r="E55" s="63"/>
      <c r="F55" s="19"/>
      <c r="G55" s="19"/>
      <c r="H55" s="63"/>
      <c r="I55" s="19"/>
      <c r="J55" s="19"/>
      <c r="K55" s="29"/>
    </row>
    <row r="56" spans="1:11" s="28" customFormat="1" ht="21.75" customHeight="1">
      <c r="A56" s="63"/>
      <c r="B56" s="63"/>
      <c r="C56" s="63"/>
      <c r="D56" s="63"/>
      <c r="E56" s="63"/>
      <c r="F56" s="19"/>
      <c r="G56" s="19"/>
      <c r="H56" s="63"/>
      <c r="I56" s="19"/>
      <c r="J56" s="19"/>
      <c r="K56" s="29"/>
    </row>
    <row r="57" spans="1:11" s="28" customFormat="1" ht="21.75" customHeight="1">
      <c r="A57" s="63"/>
      <c r="B57" s="63"/>
      <c r="C57" s="63"/>
      <c r="D57" s="63"/>
      <c r="E57" s="63"/>
      <c r="F57" s="19"/>
      <c r="G57" s="19"/>
      <c r="H57" s="63"/>
      <c r="I57" s="19"/>
      <c r="J57" s="19"/>
      <c r="K57" s="29"/>
    </row>
    <row r="58" spans="1:11" s="28" customFormat="1" ht="21.75" customHeight="1">
      <c r="A58" s="63"/>
      <c r="B58" s="63"/>
      <c r="C58" s="63"/>
      <c r="D58" s="63"/>
      <c r="E58" s="63"/>
      <c r="F58" s="19"/>
      <c r="G58" s="19"/>
      <c r="H58" s="63"/>
      <c r="I58" s="19"/>
      <c r="J58" s="19"/>
      <c r="K58" s="29"/>
    </row>
    <row r="59" spans="1:11" s="28" customFormat="1" ht="21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29"/>
    </row>
    <row r="60" s="28" customFormat="1" ht="21.75" customHeight="1"/>
    <row r="61" s="28" customFormat="1" ht="21.75" customHeight="1">
      <c r="F61" s="65"/>
    </row>
    <row r="62" s="28" customFormat="1" ht="21.75" customHeight="1"/>
    <row r="63" spans="1:7" s="28" customFormat="1" ht="0.75" customHeight="1">
      <c r="A63" s="66"/>
      <c r="B63" s="66"/>
      <c r="C63" s="66"/>
      <c r="D63" s="66"/>
      <c r="E63" s="67"/>
      <c r="F63" s="68"/>
      <c r="G63" s="68"/>
    </row>
    <row r="64" spans="1:7" s="28" customFormat="1" ht="21.75" customHeight="1" hidden="1">
      <c r="A64" s="66"/>
      <c r="B64" s="66"/>
      <c r="C64" s="66"/>
      <c r="D64" s="66"/>
      <c r="E64" s="67"/>
      <c r="F64" s="68"/>
      <c r="G64" s="68"/>
    </row>
    <row r="65" spans="1:7" s="28" customFormat="1" ht="21.75" customHeight="1">
      <c r="A65" s="66"/>
      <c r="B65" s="66"/>
      <c r="C65" s="66"/>
      <c r="D65" s="66"/>
      <c r="E65" s="67"/>
      <c r="F65" s="68"/>
      <c r="G65" s="68"/>
    </row>
    <row r="66" spans="1:7" s="28" customFormat="1" ht="18">
      <c r="A66" s="66"/>
      <c r="B66" s="66"/>
      <c r="C66" s="66"/>
      <c r="D66" s="66"/>
      <c r="E66" s="67"/>
      <c r="F66" s="68"/>
      <c r="G66" s="68"/>
    </row>
    <row r="67" spans="1:7" s="28" customFormat="1" ht="18">
      <c r="A67" s="66"/>
      <c r="B67" s="66"/>
      <c r="C67" s="66"/>
      <c r="D67" s="66"/>
      <c r="E67" s="67"/>
      <c r="F67" s="68"/>
      <c r="G67" s="68"/>
    </row>
    <row r="68" spans="1:7" s="28" customFormat="1" ht="18">
      <c r="A68" s="66"/>
      <c r="B68" s="66"/>
      <c r="C68" s="66"/>
      <c r="D68" s="66"/>
      <c r="E68" s="67"/>
      <c r="F68" s="68"/>
      <c r="G68" s="68"/>
    </row>
    <row r="69" spans="1:7" s="28" customFormat="1" ht="19.5" customHeight="1">
      <c r="A69" s="66"/>
      <c r="B69" s="66"/>
      <c r="C69" s="66"/>
      <c r="D69" s="66"/>
      <c r="E69" s="67"/>
      <c r="F69" s="68"/>
      <c r="G69" s="68"/>
    </row>
    <row r="70" spans="1:7" s="28" customFormat="1" ht="19.5" customHeight="1">
      <c r="A70" s="66"/>
      <c r="B70" s="66"/>
      <c r="C70" s="66"/>
      <c r="D70" s="66"/>
      <c r="E70" s="67"/>
      <c r="F70" s="68"/>
      <c r="G70" s="68"/>
    </row>
    <row r="71" spans="1:7" s="28" customFormat="1" ht="19.5" customHeight="1">
      <c r="A71" s="66"/>
      <c r="B71" s="66"/>
      <c r="C71" s="66"/>
      <c r="D71" s="66"/>
      <c r="E71" s="67"/>
      <c r="F71" s="68"/>
      <c r="G71" s="68"/>
    </row>
    <row r="72" spans="1:7" s="28" customFormat="1" ht="19.5" customHeight="1">
      <c r="A72" s="66"/>
      <c r="B72" s="66"/>
      <c r="C72" s="66"/>
      <c r="D72" s="66"/>
      <c r="E72" s="67"/>
      <c r="F72" s="68"/>
      <c r="G72" s="68"/>
    </row>
    <row r="73" spans="1:7" s="28" customFormat="1" ht="1.5" customHeight="1">
      <c r="A73" s="66"/>
      <c r="B73" s="66"/>
      <c r="C73" s="66"/>
      <c r="D73" s="66"/>
      <c r="E73" s="67"/>
      <c r="F73" s="68"/>
      <c r="G73" s="68"/>
    </row>
    <row r="74" spans="1:7" s="28" customFormat="1" ht="19.5" customHeight="1" hidden="1">
      <c r="A74" s="65"/>
      <c r="B74" s="65"/>
      <c r="C74" s="65"/>
      <c r="D74" s="65"/>
      <c r="E74" s="69"/>
      <c r="F74" s="70"/>
      <c r="G74" s="70"/>
    </row>
    <row r="75" spans="1:16" s="28" customFormat="1" ht="19.5" customHeight="1" hidden="1">
      <c r="A75"/>
      <c r="B75" s="58"/>
      <c r="C75" s="58"/>
      <c r="D75" s="58"/>
      <c r="E75" s="58"/>
      <c r="G75" s="58"/>
      <c r="H75" s="58"/>
      <c r="I75" s="58"/>
      <c r="J75" s="58"/>
      <c r="K75" s="10"/>
      <c r="L75" s="10"/>
      <c r="M75"/>
      <c r="N75"/>
      <c r="O75"/>
      <c r="P75"/>
    </row>
    <row r="76" spans="1:16" s="28" customFormat="1" ht="19.5" customHeight="1" hidden="1">
      <c r="A76"/>
      <c r="B76" s="59"/>
      <c r="C76" s="59"/>
      <c r="D76" s="59"/>
      <c r="E76" s="59"/>
      <c r="F76" s="59"/>
      <c r="G76" s="59"/>
      <c r="H76" s="101"/>
      <c r="I76" s="101"/>
      <c r="J76" s="55"/>
      <c r="K76" s="12"/>
      <c r="L76" s="12"/>
      <c r="M76"/>
      <c r="N76"/>
      <c r="O76"/>
      <c r="P76"/>
    </row>
    <row r="77" spans="1:16" s="28" customFormat="1" ht="19.5" customHeight="1" hidden="1">
      <c r="A77"/>
      <c r="B77" s="58"/>
      <c r="C77" s="58"/>
      <c r="D77" s="58"/>
      <c r="E77" s="58"/>
      <c r="G77" s="58"/>
      <c r="H77" s="101"/>
      <c r="I77" s="101"/>
      <c r="J77" s="55"/>
      <c r="K77" s="10"/>
      <c r="L77" s="10"/>
      <c r="M77" s="11"/>
      <c r="N77"/>
      <c r="O77"/>
      <c r="P77" s="2"/>
    </row>
    <row r="78" spans="1:16" s="28" customFormat="1" ht="19.5" customHeight="1" hidden="1">
      <c r="A78"/>
      <c r="J78"/>
      <c r="K78"/>
      <c r="L78"/>
      <c r="M78"/>
      <c r="N78"/>
      <c r="O78"/>
      <c r="P78"/>
    </row>
    <row r="79" spans="1:16" s="28" customFormat="1" ht="0.75" customHeight="1">
      <c r="A79"/>
      <c r="J79"/>
      <c r="K79"/>
      <c r="L79"/>
      <c r="M79"/>
      <c r="N79"/>
      <c r="O79"/>
      <c r="P79"/>
    </row>
    <row r="80" spans="1:16" s="28" customFormat="1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ht="28.5" customHeight="1"/>
    <row r="83" ht="12.75">
      <c r="Q83" s="2"/>
    </row>
  </sheetData>
  <sheetProtection/>
  <mergeCells count="31">
    <mergeCell ref="H77:I77"/>
    <mergeCell ref="N1:S1"/>
    <mergeCell ref="N2:P2"/>
    <mergeCell ref="N3:P3"/>
    <mergeCell ref="N4:P4"/>
    <mergeCell ref="I39:K39"/>
    <mergeCell ref="I40:K40"/>
    <mergeCell ref="I41:K41"/>
    <mergeCell ref="I42:K42"/>
    <mergeCell ref="O16:O18"/>
    <mergeCell ref="P16:P18"/>
    <mergeCell ref="G17:G18"/>
    <mergeCell ref="H17:H18"/>
    <mergeCell ref="I17:I18"/>
    <mergeCell ref="H76:I76"/>
    <mergeCell ref="B11:E11"/>
    <mergeCell ref="K11:P11"/>
    <mergeCell ref="E13:J13"/>
    <mergeCell ref="A16:A18"/>
    <mergeCell ref="B16:B18"/>
    <mergeCell ref="D16:D18"/>
    <mergeCell ref="E16:E18"/>
    <mergeCell ref="F16:F18"/>
    <mergeCell ref="G16:I16"/>
    <mergeCell ref="K16:N16"/>
    <mergeCell ref="A7:P7"/>
    <mergeCell ref="N8:O8"/>
    <mergeCell ref="B9:D9"/>
    <mergeCell ref="B10:E10"/>
    <mergeCell ref="L10:P10"/>
    <mergeCell ref="L9:P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zoomScale="85" zoomScaleNormal="85" zoomScalePageLayoutView="0" workbookViewId="0" topLeftCell="A10">
      <selection activeCell="G32" sqref="G32:N32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6.00390625" style="0" customWidth="1"/>
    <col min="4" max="4" width="15.00390625" style="0" customWidth="1"/>
    <col min="5" max="6" width="12.375" style="0" customWidth="1"/>
    <col min="7" max="7" width="13.00390625" style="0" customWidth="1"/>
    <col min="8" max="8" width="13.125" style="0" customWidth="1"/>
    <col min="9" max="9" width="14.375" style="0" customWidth="1"/>
    <col min="10" max="10" width="11.625" style="0" customWidth="1"/>
    <col min="11" max="11" width="12.125" style="0" customWidth="1"/>
    <col min="12" max="12" width="12.875" style="0" customWidth="1"/>
    <col min="13" max="13" width="10.00390625" style="0" customWidth="1"/>
    <col min="14" max="14" width="11.375" style="0" customWidth="1"/>
    <col min="15" max="15" width="12.125" style="0" customWidth="1"/>
    <col min="16" max="16" width="14.375" style="0" customWidth="1"/>
  </cols>
  <sheetData>
    <row r="1" spans="11:14" ht="18">
      <c r="K1" s="20"/>
      <c r="N1" s="20"/>
    </row>
    <row r="2" spans="1:16" ht="2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0.25">
      <c r="A3" s="60"/>
      <c r="B3" s="71" t="s">
        <v>59</v>
      </c>
      <c r="C3" s="71"/>
      <c r="D3" s="61"/>
      <c r="E3" s="61"/>
      <c r="F3" s="61"/>
      <c r="G3" s="61"/>
      <c r="H3" s="61"/>
      <c r="I3" s="61"/>
      <c r="J3" s="61"/>
      <c r="K3" s="61"/>
      <c r="L3" s="61"/>
      <c r="M3" s="61"/>
      <c r="N3" s="84" t="s">
        <v>62</v>
      </c>
      <c r="O3" s="84"/>
      <c r="P3" s="61"/>
    </row>
    <row r="4" spans="1:16" ht="20.25">
      <c r="A4" s="60"/>
      <c r="B4" s="108" t="s">
        <v>75</v>
      </c>
      <c r="C4" s="108"/>
      <c r="D4" s="108"/>
      <c r="E4" s="61"/>
      <c r="F4" s="61"/>
      <c r="G4" s="61"/>
      <c r="H4" s="61"/>
      <c r="I4" s="61"/>
      <c r="J4" s="61"/>
      <c r="K4" s="61"/>
      <c r="L4" s="77" t="s">
        <v>63</v>
      </c>
      <c r="M4" s="77"/>
      <c r="N4" s="77"/>
      <c r="O4" s="77"/>
      <c r="P4" s="78"/>
    </row>
    <row r="5" spans="1:16" ht="20.25">
      <c r="A5" s="60"/>
      <c r="B5" s="109" t="s">
        <v>79</v>
      </c>
      <c r="C5" s="109"/>
      <c r="D5" s="109"/>
      <c r="E5" s="109"/>
      <c r="F5" s="61"/>
      <c r="G5" s="61"/>
      <c r="H5" s="61"/>
      <c r="I5" s="61"/>
      <c r="J5" s="61"/>
      <c r="K5" s="61"/>
      <c r="L5" s="109" t="s">
        <v>78</v>
      </c>
      <c r="M5" s="109"/>
      <c r="N5" s="109"/>
      <c r="O5" s="109"/>
      <c r="P5" s="109"/>
    </row>
    <row r="6" spans="1:16" ht="20.25">
      <c r="A6" s="60"/>
      <c r="B6" s="109" t="s">
        <v>60</v>
      </c>
      <c r="C6" s="109"/>
      <c r="D6" s="109"/>
      <c r="E6" s="109"/>
      <c r="F6" s="61"/>
      <c r="G6" s="61"/>
      <c r="H6" s="61"/>
      <c r="I6" s="61"/>
      <c r="J6" s="61"/>
      <c r="K6" s="110" t="s">
        <v>65</v>
      </c>
      <c r="L6" s="110"/>
      <c r="M6" s="110"/>
      <c r="N6" s="110"/>
      <c r="O6" s="110"/>
      <c r="P6" s="110"/>
    </row>
    <row r="7" spans="1:16" ht="20.25">
      <c r="A7" s="60"/>
      <c r="B7" s="61"/>
      <c r="C7" s="61"/>
      <c r="D7" s="79" t="s">
        <v>61</v>
      </c>
      <c r="E7" s="61"/>
      <c r="F7" s="61"/>
      <c r="G7" s="61"/>
      <c r="H7" s="61"/>
      <c r="I7" s="61"/>
      <c r="J7" s="61"/>
      <c r="K7" s="61"/>
      <c r="L7" s="61"/>
      <c r="M7" s="61"/>
      <c r="N7" s="79"/>
      <c r="O7" s="79" t="s">
        <v>51</v>
      </c>
      <c r="P7" s="61"/>
    </row>
    <row r="8" spans="1:16" ht="20.25">
      <c r="A8" s="8"/>
      <c r="B8" s="77" t="s">
        <v>82</v>
      </c>
      <c r="C8" s="9"/>
      <c r="D8" s="9" t="s">
        <v>81</v>
      </c>
      <c r="E8" s="89" t="s">
        <v>74</v>
      </c>
      <c r="F8" s="89"/>
      <c r="G8" s="89"/>
      <c r="H8" s="89"/>
      <c r="I8" s="89"/>
      <c r="J8" s="89"/>
      <c r="K8" s="9"/>
      <c r="L8" s="77" t="s">
        <v>82</v>
      </c>
      <c r="M8" s="80"/>
      <c r="N8" s="9"/>
      <c r="O8" s="9"/>
      <c r="P8" s="9" t="s">
        <v>81</v>
      </c>
    </row>
    <row r="9" spans="1:16" ht="18">
      <c r="A9" s="3"/>
      <c r="B9" s="4"/>
      <c r="C9" s="4"/>
      <c r="D9" s="4"/>
      <c r="E9" s="2"/>
      <c r="F9" s="2"/>
      <c r="G9" s="20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ht="18">
      <c r="A11" s="90" t="s">
        <v>0</v>
      </c>
      <c r="B11" s="90" t="s">
        <v>5</v>
      </c>
      <c r="C11" s="73" t="s">
        <v>76</v>
      </c>
      <c r="D11" s="92" t="s">
        <v>7</v>
      </c>
      <c r="E11" s="90" t="s">
        <v>6</v>
      </c>
      <c r="F11" s="92" t="s">
        <v>7</v>
      </c>
      <c r="G11" s="95" t="s">
        <v>8</v>
      </c>
      <c r="H11" s="96"/>
      <c r="I11" s="96"/>
      <c r="J11" s="54"/>
      <c r="K11" s="90" t="s">
        <v>9</v>
      </c>
      <c r="L11" s="90"/>
      <c r="M11" s="90"/>
      <c r="N11" s="90"/>
      <c r="O11" s="90" t="s">
        <v>1</v>
      </c>
      <c r="P11" s="91" t="s">
        <v>10</v>
      </c>
      <c r="R11" s="42"/>
    </row>
    <row r="12" spans="1:16" ht="47.25">
      <c r="A12" s="90"/>
      <c r="B12" s="90"/>
      <c r="C12" s="74" t="s">
        <v>77</v>
      </c>
      <c r="D12" s="93"/>
      <c r="E12" s="90"/>
      <c r="F12" s="93"/>
      <c r="G12" s="99">
        <v>0.1</v>
      </c>
      <c r="H12" s="100">
        <v>0.2</v>
      </c>
      <c r="I12" s="99">
        <v>0.3</v>
      </c>
      <c r="J12" s="15" t="s">
        <v>54</v>
      </c>
      <c r="K12" s="14" t="s">
        <v>11</v>
      </c>
      <c r="L12" s="14" t="s">
        <v>12</v>
      </c>
      <c r="M12" s="14" t="s">
        <v>54</v>
      </c>
      <c r="N12" s="14" t="s">
        <v>41</v>
      </c>
      <c r="O12" s="90"/>
      <c r="P12" s="97"/>
    </row>
    <row r="13" spans="1:16" ht="15.75">
      <c r="A13" s="90"/>
      <c r="B13" s="91"/>
      <c r="C13" s="74"/>
      <c r="D13" s="94"/>
      <c r="E13" s="90"/>
      <c r="F13" s="94"/>
      <c r="G13" s="90"/>
      <c r="H13" s="98"/>
      <c r="I13" s="90"/>
      <c r="J13" s="15">
        <v>0.04</v>
      </c>
      <c r="K13" s="15">
        <v>0.1</v>
      </c>
      <c r="L13" s="15">
        <v>0.4</v>
      </c>
      <c r="M13" s="15">
        <v>0.08</v>
      </c>
      <c r="N13" s="15">
        <v>0.1</v>
      </c>
      <c r="O13" s="90"/>
      <c r="P13" s="98"/>
    </row>
    <row r="14" spans="1:16" ht="18.75" customHeight="1">
      <c r="A14" s="22">
        <v>1</v>
      </c>
      <c r="B14" s="24" t="s">
        <v>13</v>
      </c>
      <c r="C14" s="75">
        <v>14</v>
      </c>
      <c r="D14" s="41">
        <v>2868</v>
      </c>
      <c r="E14" s="21">
        <v>1</v>
      </c>
      <c r="F14" s="41">
        <f aca="true" t="shared" si="0" ref="F14:F31">D14*E14</f>
        <v>2868</v>
      </c>
      <c r="G14" s="39"/>
      <c r="H14" s="47"/>
      <c r="I14" s="39">
        <f>F14*30%</f>
        <v>860.4</v>
      </c>
      <c r="J14" s="39"/>
      <c r="K14" s="39"/>
      <c r="L14" s="39"/>
      <c r="M14" s="39"/>
      <c r="N14" s="39">
        <f aca="true" t="shared" si="1" ref="N14:N20">F14*10%</f>
        <v>286.8</v>
      </c>
      <c r="O14" s="16">
        <f aca="true" t="shared" si="2" ref="O14:O31">SUM(F14:N14)</f>
        <v>4015.2000000000003</v>
      </c>
      <c r="P14" s="16">
        <f>(O14*8)+('01,01,16'!N14*4)</f>
        <v>47202.4</v>
      </c>
    </row>
    <row r="15" spans="1:19" ht="19.5" customHeight="1">
      <c r="A15" s="22">
        <f>A14+1</f>
        <v>2</v>
      </c>
      <c r="B15" s="24" t="s">
        <v>14</v>
      </c>
      <c r="C15" s="75">
        <v>11</v>
      </c>
      <c r="D15" s="41">
        <v>2334</v>
      </c>
      <c r="E15" s="21">
        <v>1.8</v>
      </c>
      <c r="F15" s="41">
        <f t="shared" si="0"/>
        <v>4201.2</v>
      </c>
      <c r="G15" s="39"/>
      <c r="H15" s="47"/>
      <c r="I15" s="39">
        <f>F15*30%</f>
        <v>1260.36</v>
      </c>
      <c r="J15" s="39"/>
      <c r="K15" s="39"/>
      <c r="L15" s="39"/>
      <c r="M15" s="39"/>
      <c r="N15" s="39">
        <f t="shared" si="1"/>
        <v>420.12</v>
      </c>
      <c r="O15" s="16">
        <f t="shared" si="2"/>
        <v>5881.679999999999</v>
      </c>
      <c r="P15" s="16">
        <f>(O15*8)+('01,01,16'!N15*4)</f>
        <v>69158.87999999999</v>
      </c>
      <c r="S15" s="7"/>
    </row>
    <row r="16" spans="1:16" ht="18.75">
      <c r="A16" s="22">
        <f>A15+1</f>
        <v>3</v>
      </c>
      <c r="B16" s="24" t="s">
        <v>14</v>
      </c>
      <c r="C16" s="75">
        <v>11</v>
      </c>
      <c r="D16" s="41">
        <v>2334</v>
      </c>
      <c r="E16" s="21">
        <v>0.9</v>
      </c>
      <c r="F16" s="41">
        <f t="shared" si="0"/>
        <v>2100.6</v>
      </c>
      <c r="G16" s="39"/>
      <c r="H16" s="47">
        <f>F16*20%</f>
        <v>420.12</v>
      </c>
      <c r="I16" s="39"/>
      <c r="J16" s="39"/>
      <c r="K16" s="39"/>
      <c r="L16" s="39"/>
      <c r="M16" s="39"/>
      <c r="N16" s="39">
        <f t="shared" si="1"/>
        <v>210.06</v>
      </c>
      <c r="O16" s="16">
        <f t="shared" si="2"/>
        <v>2730.7799999999997</v>
      </c>
      <c r="P16" s="16">
        <f>(O16*8)+('01,01,16'!N16*4)</f>
        <v>32109.479999999996</v>
      </c>
    </row>
    <row r="17" spans="1:16" ht="18" customHeight="1">
      <c r="A17" s="22">
        <f>A16+1</f>
        <v>4</v>
      </c>
      <c r="B17" s="24" t="s">
        <v>14</v>
      </c>
      <c r="C17" s="75">
        <v>10</v>
      </c>
      <c r="D17" s="41">
        <v>2157</v>
      </c>
      <c r="E17" s="21">
        <v>0.9</v>
      </c>
      <c r="F17" s="41">
        <f t="shared" si="0"/>
        <v>1941.3</v>
      </c>
      <c r="G17" s="39"/>
      <c r="H17" s="47">
        <f>F17*20%</f>
        <v>388.26</v>
      </c>
      <c r="I17" s="39"/>
      <c r="J17" s="39"/>
      <c r="K17" s="39"/>
      <c r="L17" s="39"/>
      <c r="M17" s="39"/>
      <c r="N17" s="39">
        <f t="shared" si="1"/>
        <v>194.13</v>
      </c>
      <c r="O17" s="16">
        <f t="shared" si="2"/>
        <v>2523.69</v>
      </c>
      <c r="P17" s="16">
        <f>(O17*8)+('01,01,16'!N17*4)</f>
        <v>29671.2</v>
      </c>
    </row>
    <row r="18" spans="1:16" ht="23.25" customHeight="1">
      <c r="A18" s="22">
        <f>A17+1</f>
        <v>5</v>
      </c>
      <c r="B18" s="24" t="s">
        <v>14</v>
      </c>
      <c r="C18" s="75">
        <v>9</v>
      </c>
      <c r="D18" s="41">
        <v>2050</v>
      </c>
      <c r="E18" s="21">
        <v>3.6</v>
      </c>
      <c r="F18" s="41">
        <f t="shared" si="0"/>
        <v>7380</v>
      </c>
      <c r="G18" s="39"/>
      <c r="H18" s="47"/>
      <c r="I18" s="39">
        <f>F18*30%</f>
        <v>2214</v>
      </c>
      <c r="J18" s="39"/>
      <c r="K18" s="39"/>
      <c r="L18" s="39"/>
      <c r="M18" s="39"/>
      <c r="N18" s="39">
        <f t="shared" si="1"/>
        <v>738</v>
      </c>
      <c r="O18" s="16">
        <f t="shared" si="2"/>
        <v>10332</v>
      </c>
      <c r="P18" s="16">
        <f>(O18*8)+('01,01,16'!N18*4)</f>
        <v>121464</v>
      </c>
    </row>
    <row r="19" spans="1:16" ht="20.25" customHeight="1">
      <c r="A19" s="22">
        <v>6</v>
      </c>
      <c r="B19" s="24" t="s">
        <v>15</v>
      </c>
      <c r="C19" s="75">
        <v>9</v>
      </c>
      <c r="D19" s="41">
        <v>2050</v>
      </c>
      <c r="E19" s="21">
        <v>1</v>
      </c>
      <c r="F19" s="41">
        <f t="shared" si="0"/>
        <v>2050</v>
      </c>
      <c r="G19" s="39"/>
      <c r="H19" s="47"/>
      <c r="I19" s="39">
        <f>F19*30%</f>
        <v>615</v>
      </c>
      <c r="J19" s="39"/>
      <c r="K19" s="39"/>
      <c r="L19" s="39"/>
      <c r="M19" s="39"/>
      <c r="N19" s="39">
        <f t="shared" si="1"/>
        <v>205</v>
      </c>
      <c r="O19" s="16">
        <f t="shared" si="2"/>
        <v>2870</v>
      </c>
      <c r="P19" s="16">
        <f>(O19*8)+('01,01,16'!N19*4)</f>
        <v>33740</v>
      </c>
    </row>
    <row r="20" spans="1:16" ht="21.75" customHeight="1">
      <c r="A20" s="43">
        <v>7</v>
      </c>
      <c r="B20" s="24" t="s">
        <v>16</v>
      </c>
      <c r="C20" s="75">
        <v>9</v>
      </c>
      <c r="D20" s="41">
        <v>2050</v>
      </c>
      <c r="E20" s="21">
        <v>0.9</v>
      </c>
      <c r="F20" s="41">
        <f t="shared" si="0"/>
        <v>1845</v>
      </c>
      <c r="G20" s="39">
        <f>F20*10%</f>
        <v>184.5</v>
      </c>
      <c r="H20" s="47"/>
      <c r="I20" s="39"/>
      <c r="J20" s="39"/>
      <c r="K20" s="39"/>
      <c r="L20" s="39"/>
      <c r="M20" s="39"/>
      <c r="N20" s="39">
        <f t="shared" si="1"/>
        <v>184.5</v>
      </c>
      <c r="O20" s="16">
        <f t="shared" si="2"/>
        <v>2214</v>
      </c>
      <c r="P20" s="16">
        <f>(O20*8)+('01,01,16'!N20*4)</f>
        <v>26721</v>
      </c>
    </row>
    <row r="21" spans="1:16" ht="23.25" customHeight="1">
      <c r="A21" s="22">
        <v>8</v>
      </c>
      <c r="B21" s="24" t="s">
        <v>17</v>
      </c>
      <c r="C21" s="75">
        <v>7</v>
      </c>
      <c r="D21" s="41">
        <v>1825</v>
      </c>
      <c r="E21" s="21">
        <v>1</v>
      </c>
      <c r="F21" s="41">
        <f t="shared" si="0"/>
        <v>1825</v>
      </c>
      <c r="G21" s="39"/>
      <c r="H21" s="47">
        <f>F21*20%</f>
        <v>365</v>
      </c>
      <c r="I21" s="39"/>
      <c r="J21" s="39"/>
      <c r="K21" s="39">
        <f>F21*10%</f>
        <v>182.5</v>
      </c>
      <c r="L21" s="39"/>
      <c r="M21" s="39"/>
      <c r="N21" s="39"/>
      <c r="O21" s="16">
        <f t="shared" si="2"/>
        <v>2372.5</v>
      </c>
      <c r="P21" s="16">
        <f>(O21*8)+('01,01,16'!N21*4)</f>
        <v>27892.800000000003</v>
      </c>
    </row>
    <row r="22" spans="1:19" ht="22.5" customHeight="1">
      <c r="A22" s="22">
        <v>9</v>
      </c>
      <c r="B22" s="24" t="s">
        <v>18</v>
      </c>
      <c r="C22" s="75">
        <v>5</v>
      </c>
      <c r="D22" s="41">
        <v>1612</v>
      </c>
      <c r="E22" s="21">
        <v>0.25</v>
      </c>
      <c r="F22" s="41">
        <f t="shared" si="0"/>
        <v>403</v>
      </c>
      <c r="G22" s="39"/>
      <c r="H22" s="47"/>
      <c r="I22" s="39"/>
      <c r="J22" s="39"/>
      <c r="K22" s="39">
        <f>F22*10%</f>
        <v>40.300000000000004</v>
      </c>
      <c r="L22" s="39"/>
      <c r="M22" s="39"/>
      <c r="N22" s="39"/>
      <c r="O22" s="16">
        <f t="shared" si="2"/>
        <v>443.3</v>
      </c>
      <c r="P22" s="16">
        <f>(O22*8)+('01,01,16'!N22*4)</f>
        <v>5211.8</v>
      </c>
      <c r="S22" t="s">
        <v>43</v>
      </c>
    </row>
    <row r="23" spans="1:16" ht="23.25" customHeight="1">
      <c r="A23" s="22">
        <f>A22+1</f>
        <v>10</v>
      </c>
      <c r="B23" s="24" t="s">
        <v>19</v>
      </c>
      <c r="C23" s="75">
        <v>5</v>
      </c>
      <c r="D23" s="41">
        <v>1612</v>
      </c>
      <c r="E23" s="21">
        <v>4.6</v>
      </c>
      <c r="F23" s="41">
        <f t="shared" si="0"/>
        <v>7415.2</v>
      </c>
      <c r="G23" s="39"/>
      <c r="H23" s="47"/>
      <c r="I23" s="39"/>
      <c r="J23" s="39"/>
      <c r="K23" s="39">
        <f>F23*10%</f>
        <v>741.52</v>
      </c>
      <c r="L23" s="39"/>
      <c r="M23" s="39"/>
      <c r="N23" s="39"/>
      <c r="O23" s="16">
        <f t="shared" si="2"/>
        <v>8156.719999999999</v>
      </c>
      <c r="P23" s="16">
        <f>(O23*8)+('01,01,16'!N23*4)</f>
        <v>95897.12</v>
      </c>
    </row>
    <row r="24" spans="1:16" ht="19.5" customHeight="1">
      <c r="A24" s="22">
        <f>A23+1</f>
        <v>11</v>
      </c>
      <c r="B24" s="24" t="s">
        <v>20</v>
      </c>
      <c r="C24" s="75">
        <v>7</v>
      </c>
      <c r="D24" s="41">
        <v>1825</v>
      </c>
      <c r="E24" s="21">
        <v>1</v>
      </c>
      <c r="F24" s="41">
        <f t="shared" si="0"/>
        <v>1825</v>
      </c>
      <c r="G24" s="39"/>
      <c r="H24" s="39"/>
      <c r="I24" s="39"/>
      <c r="J24" s="39"/>
      <c r="K24" s="39"/>
      <c r="L24" s="39"/>
      <c r="M24" s="39"/>
      <c r="N24" s="48"/>
      <c r="O24" s="16">
        <f t="shared" si="2"/>
        <v>1825</v>
      </c>
      <c r="P24" s="16">
        <f>(O24*8)+('01,01,16'!N24*4)</f>
        <v>21456</v>
      </c>
    </row>
    <row r="25" spans="1:16" ht="21.75" customHeight="1">
      <c r="A25" s="22">
        <f>A24+1</f>
        <v>12</v>
      </c>
      <c r="B25" s="24" t="s">
        <v>21</v>
      </c>
      <c r="C25" s="75">
        <v>4</v>
      </c>
      <c r="D25" s="41">
        <v>1543</v>
      </c>
      <c r="E25" s="21">
        <v>1</v>
      </c>
      <c r="F25" s="41">
        <f t="shared" si="0"/>
        <v>1543</v>
      </c>
      <c r="G25" s="39"/>
      <c r="H25" s="39"/>
      <c r="I25" s="39"/>
      <c r="J25" s="39"/>
      <c r="K25" s="39"/>
      <c r="L25" s="39"/>
      <c r="M25" s="39">
        <f>F25*8%</f>
        <v>123.44</v>
      </c>
      <c r="N25" s="48"/>
      <c r="O25" s="16">
        <f t="shared" si="2"/>
        <v>1666.44</v>
      </c>
      <c r="P25" s="16">
        <f>(O25*8)+('01,01,16'!N25*4)</f>
        <v>19440</v>
      </c>
    </row>
    <row r="26" spans="1:16" ht="24.75" customHeight="1">
      <c r="A26" s="22">
        <v>13</v>
      </c>
      <c r="B26" s="24" t="s">
        <v>21</v>
      </c>
      <c r="C26" s="75">
        <v>3</v>
      </c>
      <c r="D26" s="41">
        <v>1532</v>
      </c>
      <c r="E26" s="50">
        <v>1</v>
      </c>
      <c r="F26" s="41">
        <f t="shared" si="0"/>
        <v>1532</v>
      </c>
      <c r="G26" s="39"/>
      <c r="H26" s="39"/>
      <c r="I26" s="39"/>
      <c r="J26" s="39"/>
      <c r="K26" s="39"/>
      <c r="L26" s="39"/>
      <c r="M26" s="39">
        <f>F26*8%</f>
        <v>122.56</v>
      </c>
      <c r="N26" s="48"/>
      <c r="O26" s="16">
        <f t="shared" si="2"/>
        <v>1654.56</v>
      </c>
      <c r="P26" s="16">
        <f>(O26*8)+('01,01,16'!N26*4)</f>
        <v>19254.239999999998</v>
      </c>
    </row>
    <row r="27" spans="1:16" ht="27" customHeight="1">
      <c r="A27" s="22">
        <v>14</v>
      </c>
      <c r="B27" s="24" t="s">
        <v>22</v>
      </c>
      <c r="C27" s="75">
        <v>1</v>
      </c>
      <c r="D27" s="41">
        <v>1516</v>
      </c>
      <c r="E27" s="23">
        <v>1</v>
      </c>
      <c r="F27" s="41">
        <f t="shared" si="0"/>
        <v>1516</v>
      </c>
      <c r="G27" s="16"/>
      <c r="H27" s="16"/>
      <c r="I27" s="16"/>
      <c r="J27" s="16"/>
      <c r="K27" s="16"/>
      <c r="L27" s="16"/>
      <c r="M27" s="16"/>
      <c r="N27" s="16"/>
      <c r="O27" s="16">
        <f t="shared" si="2"/>
        <v>1516</v>
      </c>
      <c r="P27" s="16">
        <f>(O27*8)+('01,01,16'!N27*4)</f>
        <v>17640</v>
      </c>
    </row>
    <row r="28" spans="1:16" ht="23.25" customHeight="1">
      <c r="A28" s="22">
        <f>A27+1</f>
        <v>15</v>
      </c>
      <c r="B28" s="24" t="s">
        <v>45</v>
      </c>
      <c r="C28" s="75">
        <v>2</v>
      </c>
      <c r="D28" s="41">
        <v>1521</v>
      </c>
      <c r="E28" s="23">
        <v>1</v>
      </c>
      <c r="F28" s="41">
        <f t="shared" si="0"/>
        <v>1521</v>
      </c>
      <c r="G28" s="16"/>
      <c r="H28" s="16"/>
      <c r="I28" s="16"/>
      <c r="J28" s="16"/>
      <c r="K28" s="16"/>
      <c r="L28" s="16"/>
      <c r="M28" s="16"/>
      <c r="N28" s="16"/>
      <c r="O28" s="16">
        <f t="shared" si="2"/>
        <v>1521</v>
      </c>
      <c r="P28" s="16">
        <f>(O28*8)+('01,01,16'!N28*4)</f>
        <v>17700</v>
      </c>
    </row>
    <row r="29" spans="1:16" ht="21.75" customHeight="1">
      <c r="A29" s="22">
        <f>A28+1</f>
        <v>16</v>
      </c>
      <c r="B29" s="24" t="s">
        <v>23</v>
      </c>
      <c r="C29" s="75">
        <v>2</v>
      </c>
      <c r="D29" s="41">
        <v>1521</v>
      </c>
      <c r="E29" s="23">
        <v>1</v>
      </c>
      <c r="F29" s="41">
        <f t="shared" si="0"/>
        <v>1521</v>
      </c>
      <c r="G29" s="16"/>
      <c r="H29" s="16"/>
      <c r="I29" s="16"/>
      <c r="J29" s="16"/>
      <c r="K29" s="16"/>
      <c r="L29" s="16">
        <f>F29*40%</f>
        <v>608.4</v>
      </c>
      <c r="M29" s="16"/>
      <c r="N29" s="16"/>
      <c r="O29" s="16">
        <f t="shared" si="2"/>
        <v>2129.4</v>
      </c>
      <c r="P29" s="16">
        <f>(O29*8)+('01,01,16'!N29*4)</f>
        <v>24780</v>
      </c>
    </row>
    <row r="30" spans="1:16" ht="21.75" customHeight="1">
      <c r="A30" s="22">
        <f>A29+1</f>
        <v>17</v>
      </c>
      <c r="B30" s="24" t="s">
        <v>80</v>
      </c>
      <c r="C30" s="75">
        <v>2</v>
      </c>
      <c r="D30" s="41">
        <v>1521</v>
      </c>
      <c r="E30" s="23">
        <v>1.5</v>
      </c>
      <c r="F30" s="41">
        <f t="shared" si="0"/>
        <v>2281.5</v>
      </c>
      <c r="G30" s="16"/>
      <c r="H30" s="16"/>
      <c r="I30" s="16"/>
      <c r="J30" s="16"/>
      <c r="K30" s="16"/>
      <c r="L30" s="16">
        <f>F30*40%</f>
        <v>912.6</v>
      </c>
      <c r="M30" s="16"/>
      <c r="N30" s="16"/>
      <c r="O30" s="16">
        <f t="shared" si="2"/>
        <v>3194.1</v>
      </c>
      <c r="P30" s="16">
        <f>(O30*8)+('01,01,16'!N30*4)</f>
        <v>36930.8</v>
      </c>
    </row>
    <row r="31" spans="1:16" ht="24" customHeight="1">
      <c r="A31" s="22">
        <v>18</v>
      </c>
      <c r="B31" s="43" t="s">
        <v>48</v>
      </c>
      <c r="C31" s="76">
        <v>2</v>
      </c>
      <c r="D31" s="52">
        <v>1521</v>
      </c>
      <c r="E31" s="23">
        <v>1</v>
      </c>
      <c r="F31" s="52">
        <f t="shared" si="0"/>
        <v>1521</v>
      </c>
      <c r="G31" s="53"/>
      <c r="H31" s="53"/>
      <c r="I31" s="53"/>
      <c r="J31" s="53">
        <f>F31*4%</f>
        <v>60.84</v>
      </c>
      <c r="K31" s="53"/>
      <c r="L31" s="53"/>
      <c r="M31" s="53"/>
      <c r="N31" s="53"/>
      <c r="O31" s="16">
        <f t="shared" si="2"/>
        <v>1581.84</v>
      </c>
      <c r="P31" s="16">
        <f>(O31*8)+('01,01,16'!N31*4)</f>
        <v>18408</v>
      </c>
    </row>
    <row r="32" spans="1:16" ht="24" customHeight="1">
      <c r="A32" s="45"/>
      <c r="B32" s="17" t="s">
        <v>2</v>
      </c>
      <c r="C32" s="46"/>
      <c r="D32" s="46">
        <f>SUM(D14:D31)</f>
        <v>33392</v>
      </c>
      <c r="E32" s="46">
        <f>SUM(E14:E31)</f>
        <v>24.45</v>
      </c>
      <c r="F32" s="44">
        <f>SUM(F14:F31)</f>
        <v>45289.8</v>
      </c>
      <c r="G32" s="44">
        <f>SUM(G14:G31)</f>
        <v>184.5</v>
      </c>
      <c r="H32" s="44">
        <f aca="true" t="shared" si="3" ref="H32:N32">SUM(H14:H31)</f>
        <v>1173.38</v>
      </c>
      <c r="I32" s="44">
        <f t="shared" si="3"/>
        <v>4949.76</v>
      </c>
      <c r="J32" s="44">
        <f t="shared" si="3"/>
        <v>60.84</v>
      </c>
      <c r="K32" s="44">
        <f t="shared" si="3"/>
        <v>964.3199999999999</v>
      </c>
      <c r="L32" s="44">
        <f t="shared" si="3"/>
        <v>1521</v>
      </c>
      <c r="M32" s="44">
        <f t="shared" si="3"/>
        <v>246</v>
      </c>
      <c r="N32" s="44">
        <f t="shared" si="3"/>
        <v>2238.61</v>
      </c>
      <c r="O32" s="44">
        <f>SUM(O14:O31)</f>
        <v>56628.21</v>
      </c>
      <c r="P32" s="44">
        <f>SUM(P14:P31)</f>
        <v>664677.72</v>
      </c>
    </row>
    <row r="33" spans="1:16" ht="24" customHeight="1">
      <c r="A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73.5" customHeight="1">
      <c r="B34" s="51"/>
      <c r="C34" s="51"/>
      <c r="D34" s="42" t="s">
        <v>66</v>
      </c>
      <c r="E34" s="10"/>
      <c r="F34" s="10"/>
      <c r="H34" s="10"/>
      <c r="I34" s="106" t="s">
        <v>67</v>
      </c>
      <c r="J34" s="106"/>
      <c r="K34" s="106"/>
      <c r="L34" s="49"/>
      <c r="M34" s="10"/>
      <c r="N34" s="10"/>
      <c r="O34" s="2"/>
      <c r="P34" s="2"/>
    </row>
    <row r="35" spans="5:16" ht="24" customHeight="1">
      <c r="E35" s="12"/>
      <c r="F35" s="12"/>
      <c r="G35" s="12"/>
      <c r="H35" s="12"/>
      <c r="I35" s="107"/>
      <c r="J35" s="107"/>
      <c r="K35" s="107"/>
      <c r="L35" s="12"/>
      <c r="M35" s="12"/>
      <c r="N35" s="12"/>
      <c r="O35" s="2"/>
      <c r="P35" s="2"/>
    </row>
    <row r="36" spans="2:16" ht="42.75" customHeight="1">
      <c r="B36" s="20"/>
      <c r="C36" s="20"/>
      <c r="D36" s="42" t="s">
        <v>52</v>
      </c>
      <c r="E36" s="10"/>
      <c r="F36" s="10"/>
      <c r="G36" s="42"/>
      <c r="H36" s="10"/>
      <c r="I36" s="106" t="s">
        <v>53</v>
      </c>
      <c r="J36" s="106"/>
      <c r="K36" s="106"/>
      <c r="L36" s="49"/>
      <c r="M36" s="49"/>
      <c r="N36" s="10"/>
      <c r="O36" s="2"/>
      <c r="P36" s="2"/>
    </row>
    <row r="37" spans="1:16" ht="38.25" customHeight="1">
      <c r="A37" s="6" t="s">
        <v>4</v>
      </c>
      <c r="E37" s="2"/>
      <c r="F37" s="2"/>
      <c r="G37" s="11"/>
      <c r="H37" s="11"/>
      <c r="I37" s="107"/>
      <c r="J37" s="107"/>
      <c r="K37" s="107"/>
      <c r="L37" s="2"/>
      <c r="M37" s="2"/>
      <c r="N37" s="2"/>
      <c r="O37" s="2"/>
      <c r="P37" s="2"/>
    </row>
    <row r="38" spans="1:16" ht="24" customHeight="1">
      <c r="A38" s="3"/>
      <c r="E38" s="2"/>
      <c r="F38" s="2"/>
      <c r="G38" s="2"/>
      <c r="H38" s="2"/>
      <c r="L38" s="2"/>
      <c r="M38" s="2"/>
      <c r="N38" s="2"/>
      <c r="O38" s="2"/>
      <c r="P38" s="2"/>
    </row>
    <row r="39" ht="29.25" customHeight="1">
      <c r="A39" s="1"/>
    </row>
    <row r="40" spans="1:16" ht="20.25">
      <c r="A40" s="28"/>
      <c r="B40" s="28"/>
      <c r="C40" s="28"/>
      <c r="D40" s="28"/>
      <c r="E40" s="28"/>
      <c r="F40" s="62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8"/>
      <c r="L42" s="28"/>
      <c r="M42" s="28"/>
      <c r="N42" s="28"/>
      <c r="O42" s="28"/>
      <c r="P42" s="28"/>
    </row>
    <row r="43" spans="1:16" ht="18">
      <c r="A43" s="63"/>
      <c r="B43" s="63"/>
      <c r="C43" s="63"/>
      <c r="D43" s="63"/>
      <c r="E43" s="63"/>
      <c r="F43" s="19"/>
      <c r="G43" s="19"/>
      <c r="H43" s="63"/>
      <c r="I43" s="19"/>
      <c r="J43" s="19"/>
      <c r="K43" s="19"/>
      <c r="L43" s="28"/>
      <c r="M43" s="28"/>
      <c r="N43" s="28"/>
      <c r="O43" s="28"/>
      <c r="P43" s="28"/>
    </row>
    <row r="44" spans="1:16" ht="18">
      <c r="A44" s="63"/>
      <c r="B44" s="63"/>
      <c r="C44" s="63"/>
      <c r="D44" s="63"/>
      <c r="E44" s="63"/>
      <c r="F44" s="19"/>
      <c r="G44" s="19"/>
      <c r="H44" s="63"/>
      <c r="I44" s="19"/>
      <c r="J44" s="19"/>
      <c r="K44" s="64"/>
      <c r="L44" s="28"/>
      <c r="M44" s="28"/>
      <c r="N44" s="28"/>
      <c r="O44" s="28"/>
      <c r="P44" s="28"/>
    </row>
    <row r="45" spans="1:16" ht="18">
      <c r="A45" s="63"/>
      <c r="B45" s="63"/>
      <c r="C45" s="63"/>
      <c r="D45" s="63"/>
      <c r="E45" s="63"/>
      <c r="F45" s="19"/>
      <c r="G45" s="19"/>
      <c r="H45" s="63"/>
      <c r="I45" s="19"/>
      <c r="J45" s="19"/>
      <c r="K45" s="29"/>
      <c r="L45" s="28"/>
      <c r="M45" s="28"/>
      <c r="N45" s="28"/>
      <c r="O45" s="28"/>
      <c r="P45" s="28"/>
    </row>
    <row r="46" spans="1:11" s="28" customFormat="1" ht="17.25" customHeight="1">
      <c r="A46" s="63"/>
      <c r="B46" s="63"/>
      <c r="C46" s="63"/>
      <c r="D46" s="63"/>
      <c r="E46" s="63"/>
      <c r="F46" s="19"/>
      <c r="G46" s="19"/>
      <c r="H46" s="63"/>
      <c r="I46" s="19"/>
      <c r="J46" s="19"/>
      <c r="K46" s="29"/>
    </row>
    <row r="47" spans="1:11" s="28" customFormat="1" ht="18">
      <c r="A47" s="63"/>
      <c r="B47" s="63"/>
      <c r="C47" s="63"/>
      <c r="D47" s="63"/>
      <c r="E47" s="63"/>
      <c r="F47" s="19"/>
      <c r="G47" s="19"/>
      <c r="H47" s="63"/>
      <c r="I47" s="19"/>
      <c r="J47" s="19"/>
      <c r="K47" s="29"/>
    </row>
    <row r="48" spans="1:11" s="28" customFormat="1" ht="28.5" customHeight="1">
      <c r="A48" s="63"/>
      <c r="B48" s="63"/>
      <c r="C48" s="63"/>
      <c r="D48" s="63"/>
      <c r="E48" s="63"/>
      <c r="F48" s="19"/>
      <c r="G48" s="19"/>
      <c r="H48" s="63"/>
      <c r="I48" s="19"/>
      <c r="J48" s="19"/>
      <c r="K48" s="29"/>
    </row>
    <row r="49" spans="1:11" s="28" customFormat="1" ht="21.75" customHeight="1">
      <c r="A49" s="63"/>
      <c r="B49" s="63"/>
      <c r="C49" s="63"/>
      <c r="D49" s="63"/>
      <c r="E49" s="63"/>
      <c r="F49" s="19"/>
      <c r="G49" s="19"/>
      <c r="H49" s="63"/>
      <c r="I49" s="19"/>
      <c r="J49" s="19"/>
      <c r="K49" s="29"/>
    </row>
    <row r="50" spans="1:11" s="28" customFormat="1" ht="21.75" customHeight="1">
      <c r="A50" s="63"/>
      <c r="B50" s="63"/>
      <c r="C50" s="63"/>
      <c r="D50" s="63"/>
      <c r="E50" s="63"/>
      <c r="F50" s="19"/>
      <c r="G50" s="19"/>
      <c r="H50" s="63"/>
      <c r="I50" s="19"/>
      <c r="J50" s="19"/>
      <c r="K50" s="29"/>
    </row>
    <row r="51" spans="1:11" s="28" customFormat="1" ht="21.75" customHeight="1">
      <c r="A51" s="63"/>
      <c r="B51" s="63"/>
      <c r="C51" s="63"/>
      <c r="D51" s="63"/>
      <c r="E51" s="63"/>
      <c r="F51" s="19"/>
      <c r="G51" s="19"/>
      <c r="H51" s="63"/>
      <c r="I51" s="19"/>
      <c r="J51" s="19"/>
      <c r="K51" s="29"/>
    </row>
    <row r="52" spans="1:11" s="28" customFormat="1" ht="21.75" customHeight="1">
      <c r="A52" s="63"/>
      <c r="B52" s="63"/>
      <c r="C52" s="63"/>
      <c r="D52" s="63"/>
      <c r="E52" s="63"/>
      <c r="F52" s="19"/>
      <c r="G52" s="19"/>
      <c r="H52" s="63"/>
      <c r="I52" s="19"/>
      <c r="J52" s="19"/>
      <c r="K52" s="29"/>
    </row>
    <row r="53" spans="1:11" s="28" customFormat="1" ht="21.75" customHeight="1">
      <c r="A53" s="63"/>
      <c r="B53" s="63"/>
      <c r="C53" s="63"/>
      <c r="D53" s="63"/>
      <c r="E53" s="63"/>
      <c r="F53" s="19"/>
      <c r="G53" s="19"/>
      <c r="H53" s="63"/>
      <c r="I53" s="19"/>
      <c r="J53" s="19"/>
      <c r="K53" s="29"/>
    </row>
    <row r="54" spans="1:11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29"/>
    </row>
    <row r="55" s="28" customFormat="1" ht="21.75" customHeight="1"/>
    <row r="56" s="28" customFormat="1" ht="21.75" customHeight="1">
      <c r="F56" s="65"/>
    </row>
    <row r="57" s="28" customFormat="1" ht="21.75" customHeight="1"/>
    <row r="58" spans="1:7" s="28" customFormat="1" ht="0.75" customHeight="1">
      <c r="A58" s="66"/>
      <c r="B58" s="66"/>
      <c r="C58" s="66"/>
      <c r="D58" s="66"/>
      <c r="E58" s="67"/>
      <c r="F58" s="68"/>
      <c r="G58" s="68"/>
    </row>
    <row r="59" spans="1:7" s="28" customFormat="1" ht="21.75" customHeight="1" hidden="1">
      <c r="A59" s="66"/>
      <c r="B59" s="66"/>
      <c r="C59" s="66"/>
      <c r="D59" s="66"/>
      <c r="E59" s="67"/>
      <c r="F59" s="68"/>
      <c r="G59" s="68"/>
    </row>
    <row r="60" spans="1:7" s="28" customFormat="1" ht="21.75" customHeight="1">
      <c r="A60" s="66"/>
      <c r="B60" s="66"/>
      <c r="C60" s="66"/>
      <c r="D60" s="66"/>
      <c r="E60" s="67"/>
      <c r="F60" s="68"/>
      <c r="G60" s="68"/>
    </row>
    <row r="61" spans="1:7" s="28" customFormat="1" ht="18">
      <c r="A61" s="66"/>
      <c r="B61" s="66"/>
      <c r="C61" s="66"/>
      <c r="D61" s="66"/>
      <c r="E61" s="67"/>
      <c r="F61" s="68"/>
      <c r="G61" s="68"/>
    </row>
    <row r="62" spans="1:7" s="28" customFormat="1" ht="18">
      <c r="A62" s="66"/>
      <c r="B62" s="66"/>
      <c r="C62" s="66"/>
      <c r="D62" s="66"/>
      <c r="E62" s="67"/>
      <c r="F62" s="68"/>
      <c r="G62" s="68"/>
    </row>
    <row r="63" spans="1:7" s="28" customFormat="1" ht="18">
      <c r="A63" s="66"/>
      <c r="B63" s="66"/>
      <c r="C63" s="66"/>
      <c r="D63" s="66"/>
      <c r="E63" s="67"/>
      <c r="F63" s="68"/>
      <c r="G63" s="68"/>
    </row>
    <row r="64" spans="1:7" s="28" customFormat="1" ht="19.5" customHeight="1">
      <c r="A64" s="66"/>
      <c r="B64" s="66"/>
      <c r="C64" s="66"/>
      <c r="D64" s="66"/>
      <c r="E64" s="67"/>
      <c r="F64" s="68"/>
      <c r="G64" s="68"/>
    </row>
    <row r="65" spans="1:7" s="28" customFormat="1" ht="19.5" customHeight="1">
      <c r="A65" s="66"/>
      <c r="B65" s="66"/>
      <c r="C65" s="66"/>
      <c r="D65" s="66"/>
      <c r="E65" s="67"/>
      <c r="F65" s="68"/>
      <c r="G65" s="68"/>
    </row>
    <row r="66" spans="1:7" s="28" customFormat="1" ht="19.5" customHeight="1">
      <c r="A66" s="66"/>
      <c r="B66" s="66"/>
      <c r="C66" s="66"/>
      <c r="D66" s="66"/>
      <c r="E66" s="67"/>
      <c r="F66" s="68"/>
      <c r="G66" s="68"/>
    </row>
    <row r="67" spans="1:7" s="28" customFormat="1" ht="19.5" customHeight="1">
      <c r="A67" s="66"/>
      <c r="B67" s="66"/>
      <c r="C67" s="66"/>
      <c r="D67" s="66"/>
      <c r="E67" s="67"/>
      <c r="F67" s="68"/>
      <c r="G67" s="68"/>
    </row>
    <row r="68" spans="1:7" s="28" customFormat="1" ht="1.5" customHeight="1">
      <c r="A68" s="66"/>
      <c r="B68" s="66"/>
      <c r="C68" s="66"/>
      <c r="D68" s="66"/>
      <c r="E68" s="67"/>
      <c r="F68" s="68"/>
      <c r="G68" s="68"/>
    </row>
    <row r="69" spans="1:7" s="28" customFormat="1" ht="19.5" customHeight="1" hidden="1">
      <c r="A69" s="65"/>
      <c r="B69" s="65"/>
      <c r="C69" s="65"/>
      <c r="D69" s="65"/>
      <c r="E69" s="69"/>
      <c r="F69" s="70"/>
      <c r="G69" s="70"/>
    </row>
    <row r="70" spans="1:16" s="28" customFormat="1" ht="19.5" customHeight="1" hidden="1">
      <c r="A70"/>
      <c r="B70" s="58"/>
      <c r="C70" s="58"/>
      <c r="D70" s="58"/>
      <c r="E70" s="58"/>
      <c r="G70" s="58"/>
      <c r="H70" s="58"/>
      <c r="I70" s="58"/>
      <c r="J70" s="58"/>
      <c r="K70" s="10"/>
      <c r="L70" s="10"/>
      <c r="M70"/>
      <c r="N70"/>
      <c r="O70"/>
      <c r="P70"/>
    </row>
    <row r="71" spans="1:16" s="28" customFormat="1" ht="19.5" customHeight="1" hidden="1">
      <c r="A71"/>
      <c r="B71" s="59"/>
      <c r="C71" s="59"/>
      <c r="D71" s="59"/>
      <c r="E71" s="59"/>
      <c r="F71" s="59"/>
      <c r="G71" s="59"/>
      <c r="H71" s="101"/>
      <c r="I71" s="101"/>
      <c r="J71" s="55"/>
      <c r="K71" s="12"/>
      <c r="L71" s="12"/>
      <c r="M71"/>
      <c r="N71"/>
      <c r="O71"/>
      <c r="P71"/>
    </row>
    <row r="72" spans="1:16" s="28" customFormat="1" ht="19.5" customHeight="1" hidden="1">
      <c r="A72"/>
      <c r="B72" s="58"/>
      <c r="C72" s="58"/>
      <c r="D72" s="58"/>
      <c r="E72" s="58"/>
      <c r="G72" s="58"/>
      <c r="H72" s="101"/>
      <c r="I72" s="101"/>
      <c r="J72" s="55"/>
      <c r="K72" s="10"/>
      <c r="L72" s="10"/>
      <c r="M72" s="11"/>
      <c r="N72"/>
      <c r="O72"/>
      <c r="P72" s="2"/>
    </row>
    <row r="73" spans="1:16" s="28" customFormat="1" ht="19.5" customHeight="1" hidden="1">
      <c r="A73"/>
      <c r="J73"/>
      <c r="K73"/>
      <c r="L73"/>
      <c r="M73"/>
      <c r="N73"/>
      <c r="O73"/>
      <c r="P73"/>
    </row>
    <row r="74" spans="1:16" s="28" customFormat="1" ht="0.75" customHeight="1">
      <c r="A74"/>
      <c r="J74"/>
      <c r="K74"/>
      <c r="L74"/>
      <c r="M74"/>
      <c r="N74"/>
      <c r="O74"/>
      <c r="P74"/>
    </row>
    <row r="75" spans="1:16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ht="28.5" customHeight="1"/>
    <row r="78" ht="12.75">
      <c r="Q78" s="2"/>
    </row>
  </sheetData>
  <sheetProtection/>
  <mergeCells count="26">
    <mergeCell ref="H71:I71"/>
    <mergeCell ref="H72:I72"/>
    <mergeCell ref="I34:K34"/>
    <mergeCell ref="I35:K35"/>
    <mergeCell ref="I36:K36"/>
    <mergeCell ref="I37:K37"/>
    <mergeCell ref="K11:N11"/>
    <mergeCell ref="O11:O13"/>
    <mergeCell ref="P11:P13"/>
    <mergeCell ref="G12:G13"/>
    <mergeCell ref="H12:H13"/>
    <mergeCell ref="I12:I13"/>
    <mergeCell ref="A11:A13"/>
    <mergeCell ref="B11:B13"/>
    <mergeCell ref="D11:D13"/>
    <mergeCell ref="E11:E13"/>
    <mergeCell ref="F11:F13"/>
    <mergeCell ref="G11:I11"/>
    <mergeCell ref="A2:P2"/>
    <mergeCell ref="N3:O3"/>
    <mergeCell ref="B4:D4"/>
    <mergeCell ref="L5:P5"/>
    <mergeCell ref="K6:P6"/>
    <mergeCell ref="E8:J8"/>
    <mergeCell ref="B5:E5"/>
    <mergeCell ref="B6:E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zoomScale="85" zoomScaleNormal="85" zoomScalePageLayoutView="0" workbookViewId="0" topLeftCell="A4">
      <selection activeCell="K6" sqref="K6:P6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3" width="10.00390625" style="0" customWidth="1"/>
    <col min="14" max="14" width="11.375" style="0" customWidth="1"/>
    <col min="15" max="15" width="12.125" style="0" customWidth="1"/>
    <col min="16" max="16" width="14.375" style="0" customWidth="1"/>
  </cols>
  <sheetData>
    <row r="1" spans="10:14" ht="18">
      <c r="J1" s="20"/>
      <c r="N1" s="20"/>
    </row>
    <row r="2" spans="10:14" ht="18">
      <c r="J2" s="20"/>
      <c r="N2" s="20"/>
    </row>
    <row r="3" spans="1:16" ht="2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20.25">
      <c r="A4" s="60"/>
      <c r="B4" s="71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84" t="s">
        <v>62</v>
      </c>
      <c r="O4" s="84"/>
      <c r="P4" s="61"/>
    </row>
    <row r="5" spans="1:16" ht="20.25">
      <c r="A5" s="60"/>
      <c r="B5" s="112" t="s">
        <v>60</v>
      </c>
      <c r="C5" s="112"/>
      <c r="D5" s="61"/>
      <c r="E5" s="61"/>
      <c r="F5" s="61"/>
      <c r="G5" s="61"/>
      <c r="H5" s="61"/>
      <c r="I5" s="61"/>
      <c r="J5" s="61"/>
      <c r="K5" s="72" t="s">
        <v>63</v>
      </c>
      <c r="L5" s="72"/>
      <c r="M5" s="72"/>
      <c r="N5" s="72"/>
      <c r="O5" s="72"/>
      <c r="P5" s="71"/>
    </row>
    <row r="6" spans="1:16" ht="20.25">
      <c r="A6" s="60"/>
      <c r="B6" s="61"/>
      <c r="C6" s="71" t="s">
        <v>61</v>
      </c>
      <c r="D6" s="61"/>
      <c r="E6" s="61"/>
      <c r="F6" s="61"/>
      <c r="G6" s="61"/>
      <c r="H6" s="61"/>
      <c r="I6" s="61"/>
      <c r="J6" s="61"/>
      <c r="K6" s="84" t="s">
        <v>73</v>
      </c>
      <c r="L6" s="84"/>
      <c r="M6" s="84"/>
      <c r="N6" s="84"/>
      <c r="O6" s="84"/>
      <c r="P6" s="84"/>
    </row>
    <row r="7" spans="1:16" ht="20.25">
      <c r="A7" s="60"/>
      <c r="B7" s="61"/>
      <c r="C7" s="61"/>
      <c r="D7" s="61"/>
      <c r="E7" s="61"/>
      <c r="F7" s="61"/>
      <c r="G7" s="61"/>
      <c r="H7" s="61"/>
      <c r="I7" s="61"/>
      <c r="J7" s="111" t="s">
        <v>65</v>
      </c>
      <c r="K7" s="111"/>
      <c r="L7" s="111"/>
      <c r="M7" s="111"/>
      <c r="N7" s="111"/>
      <c r="O7" s="111"/>
      <c r="P7" s="111"/>
    </row>
    <row r="8" spans="1:16" ht="2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 t="s">
        <v>51</v>
      </c>
      <c r="P8" s="61"/>
    </row>
    <row r="9" spans="1:16" ht="20.25">
      <c r="A9" s="8"/>
      <c r="B9" s="9"/>
      <c r="C9" s="9"/>
      <c r="D9" s="89" t="s">
        <v>70</v>
      </c>
      <c r="E9" s="89"/>
      <c r="F9" s="89"/>
      <c r="G9" s="89"/>
      <c r="H9" s="89"/>
      <c r="I9" s="89"/>
      <c r="J9" s="9"/>
      <c r="K9" s="9"/>
      <c r="L9" s="9"/>
      <c r="M9" s="9"/>
      <c r="N9" s="9"/>
      <c r="O9" s="9"/>
      <c r="P9" s="9"/>
    </row>
    <row r="10" spans="1:16" ht="18">
      <c r="A10" s="3"/>
      <c r="B10" s="4"/>
      <c r="C10" s="4"/>
      <c r="D10" s="2"/>
      <c r="E10" s="2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ht="18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2"/>
    </row>
    <row r="12" spans="1:16" ht="15.75">
      <c r="A12" s="90" t="s">
        <v>0</v>
      </c>
      <c r="B12" s="90" t="s">
        <v>5</v>
      </c>
      <c r="C12" s="92" t="s">
        <v>7</v>
      </c>
      <c r="D12" s="90" t="s">
        <v>6</v>
      </c>
      <c r="E12" s="92" t="s">
        <v>7</v>
      </c>
      <c r="F12" s="95" t="s">
        <v>8</v>
      </c>
      <c r="G12" s="96"/>
      <c r="H12" s="96"/>
      <c r="I12" s="54"/>
      <c r="J12" s="90" t="s">
        <v>9</v>
      </c>
      <c r="K12" s="90"/>
      <c r="L12" s="90"/>
      <c r="M12" s="90"/>
      <c r="N12" s="90"/>
      <c r="O12" s="90" t="s">
        <v>1</v>
      </c>
      <c r="P12" s="91" t="s">
        <v>10</v>
      </c>
    </row>
    <row r="13" spans="1:16" ht="78.75">
      <c r="A13" s="90"/>
      <c r="B13" s="90"/>
      <c r="C13" s="93"/>
      <c r="D13" s="90"/>
      <c r="E13" s="93"/>
      <c r="F13" s="99">
        <v>0.1</v>
      </c>
      <c r="G13" s="100">
        <v>0.2</v>
      </c>
      <c r="H13" s="99">
        <v>0.3</v>
      </c>
      <c r="I13" s="15" t="s">
        <v>54</v>
      </c>
      <c r="J13" s="14" t="s">
        <v>11</v>
      </c>
      <c r="K13" s="14" t="s">
        <v>12</v>
      </c>
      <c r="L13" s="14" t="s">
        <v>54</v>
      </c>
      <c r="M13" s="14" t="s">
        <v>71</v>
      </c>
      <c r="N13" s="14" t="s">
        <v>72</v>
      </c>
      <c r="O13" s="90"/>
      <c r="P13" s="97"/>
    </row>
    <row r="14" spans="1:16" ht="18.75" customHeight="1">
      <c r="A14" s="90"/>
      <c r="B14" s="91"/>
      <c r="C14" s="94"/>
      <c r="D14" s="90"/>
      <c r="E14" s="94"/>
      <c r="F14" s="90"/>
      <c r="G14" s="98"/>
      <c r="H14" s="90"/>
      <c r="I14" s="15">
        <v>0.04</v>
      </c>
      <c r="J14" s="15">
        <v>0.1</v>
      </c>
      <c r="K14" s="15">
        <v>0.4</v>
      </c>
      <c r="L14" s="15">
        <v>0.08</v>
      </c>
      <c r="M14" s="15"/>
      <c r="N14" s="15">
        <v>0.1</v>
      </c>
      <c r="O14" s="90"/>
      <c r="P14" s="98"/>
    </row>
    <row r="15" spans="1:19" ht="19.5" customHeight="1">
      <c r="A15" s="22">
        <v>1</v>
      </c>
      <c r="B15" s="24" t="s">
        <v>13</v>
      </c>
      <c r="C15" s="41">
        <v>2693</v>
      </c>
      <c r="D15" s="21">
        <v>1</v>
      </c>
      <c r="E15" s="41">
        <f aca="true" t="shared" si="0" ref="E15:E32">C15*D15</f>
        <v>2693</v>
      </c>
      <c r="F15" s="39"/>
      <c r="G15" s="47"/>
      <c r="H15" s="39">
        <f>E15*30%</f>
        <v>807.9</v>
      </c>
      <c r="I15" s="39"/>
      <c r="J15" s="39"/>
      <c r="K15" s="39"/>
      <c r="L15" s="39"/>
      <c r="M15" s="39">
        <v>222.98</v>
      </c>
      <c r="N15" s="39">
        <f aca="true" t="shared" si="1" ref="N15:N21">E15*10%</f>
        <v>269.3</v>
      </c>
      <c r="O15" s="16">
        <f aca="true" t="shared" si="2" ref="O15:O32">SUM(E15:N15)</f>
        <v>3993.1800000000003</v>
      </c>
      <c r="P15" s="16">
        <f aca="true" t="shared" si="3" ref="P15:P32">O15*12</f>
        <v>47918.16</v>
      </c>
      <c r="S15" s="7"/>
    </row>
    <row r="16" spans="1:16" ht="18.75">
      <c r="A16" s="22">
        <f>A15+1</f>
        <v>2</v>
      </c>
      <c r="B16" s="24" t="s">
        <v>14</v>
      </c>
      <c r="C16" s="41">
        <v>2193</v>
      </c>
      <c r="D16" s="21">
        <v>1.8</v>
      </c>
      <c r="E16" s="41">
        <f t="shared" si="0"/>
        <v>3947.4</v>
      </c>
      <c r="F16" s="39"/>
      <c r="G16" s="47"/>
      <c r="H16" s="39">
        <f>E16*30%</f>
        <v>1184.22</v>
      </c>
      <c r="I16" s="39"/>
      <c r="J16" s="39"/>
      <c r="K16" s="39"/>
      <c r="L16" s="39"/>
      <c r="M16" s="39">
        <v>561.46</v>
      </c>
      <c r="N16" s="39">
        <f t="shared" si="1"/>
        <v>394.74</v>
      </c>
      <c r="O16" s="16">
        <f t="shared" si="2"/>
        <v>6087.82</v>
      </c>
      <c r="P16" s="16">
        <f t="shared" si="3"/>
        <v>73053.84</v>
      </c>
    </row>
    <row r="17" spans="1:16" ht="18" customHeight="1">
      <c r="A17" s="22">
        <f>A16+1</f>
        <v>3</v>
      </c>
      <c r="B17" s="24" t="s">
        <v>14</v>
      </c>
      <c r="C17" s="41">
        <v>2193</v>
      </c>
      <c r="D17" s="21">
        <v>0.9</v>
      </c>
      <c r="E17" s="41">
        <f t="shared" si="0"/>
        <v>1973.7</v>
      </c>
      <c r="F17" s="39"/>
      <c r="G17" s="47">
        <f>E17*20%</f>
        <v>394.74</v>
      </c>
      <c r="H17" s="39"/>
      <c r="I17" s="39"/>
      <c r="J17" s="39"/>
      <c r="K17" s="39"/>
      <c r="L17" s="39"/>
      <c r="M17" s="39"/>
      <c r="N17" s="39">
        <f t="shared" si="1"/>
        <v>197.37</v>
      </c>
      <c r="O17" s="16">
        <f t="shared" si="2"/>
        <v>2565.81</v>
      </c>
      <c r="P17" s="16">
        <f t="shared" si="3"/>
        <v>30789.72</v>
      </c>
    </row>
    <row r="18" spans="1:16" ht="23.25" customHeight="1">
      <c r="A18" s="22">
        <f>A17+1</f>
        <v>4</v>
      </c>
      <c r="B18" s="24" t="s">
        <v>14</v>
      </c>
      <c r="C18" s="41">
        <v>2026</v>
      </c>
      <c r="D18" s="21">
        <v>0.9</v>
      </c>
      <c r="E18" s="41">
        <f t="shared" si="0"/>
        <v>1823.4</v>
      </c>
      <c r="F18" s="39"/>
      <c r="G18" s="47">
        <f>E18*20%</f>
        <v>364.68000000000006</v>
      </c>
      <c r="H18" s="39"/>
      <c r="I18" s="39"/>
      <c r="J18" s="39"/>
      <c r="K18" s="39"/>
      <c r="L18" s="39"/>
      <c r="M18" s="39">
        <v>706.25</v>
      </c>
      <c r="N18" s="39">
        <f t="shared" si="1"/>
        <v>182.34000000000003</v>
      </c>
      <c r="O18" s="16">
        <f t="shared" si="2"/>
        <v>3076.67</v>
      </c>
      <c r="P18" s="16">
        <f t="shared" si="3"/>
        <v>36920.04</v>
      </c>
    </row>
    <row r="19" spans="1:16" ht="23.25" customHeight="1">
      <c r="A19" s="22">
        <f>A18+1</f>
        <v>5</v>
      </c>
      <c r="B19" s="24" t="s">
        <v>14</v>
      </c>
      <c r="C19" s="41">
        <v>1925</v>
      </c>
      <c r="D19" s="21">
        <v>3.6</v>
      </c>
      <c r="E19" s="41">
        <f t="shared" si="0"/>
        <v>6930</v>
      </c>
      <c r="F19" s="39"/>
      <c r="G19" s="47"/>
      <c r="H19" s="39">
        <f>E19*30%</f>
        <v>2079</v>
      </c>
      <c r="I19" s="39"/>
      <c r="J19" s="39"/>
      <c r="K19" s="39"/>
      <c r="L19" s="39"/>
      <c r="M19" s="39">
        <v>1536.63</v>
      </c>
      <c r="N19" s="39">
        <f t="shared" si="1"/>
        <v>693</v>
      </c>
      <c r="O19" s="16">
        <f t="shared" si="2"/>
        <v>11238.630000000001</v>
      </c>
      <c r="P19" s="16">
        <f t="shared" si="3"/>
        <v>134863.56</v>
      </c>
    </row>
    <row r="20" spans="1:16" ht="24.75" customHeight="1">
      <c r="A20" s="22">
        <v>6</v>
      </c>
      <c r="B20" s="24" t="s">
        <v>15</v>
      </c>
      <c r="C20" s="41">
        <v>1925</v>
      </c>
      <c r="D20" s="21">
        <v>1</v>
      </c>
      <c r="E20" s="41">
        <f t="shared" si="0"/>
        <v>1925</v>
      </c>
      <c r="F20" s="39"/>
      <c r="G20" s="47"/>
      <c r="H20" s="39">
        <f>E20*30%</f>
        <v>577.5</v>
      </c>
      <c r="I20" s="39"/>
      <c r="J20" s="39"/>
      <c r="K20" s="39"/>
      <c r="L20" s="39"/>
      <c r="M20" s="39"/>
      <c r="N20" s="39">
        <f t="shared" si="1"/>
        <v>192.5</v>
      </c>
      <c r="O20" s="16">
        <f t="shared" si="2"/>
        <v>2695</v>
      </c>
      <c r="P20" s="16">
        <f t="shared" si="3"/>
        <v>32340</v>
      </c>
    </row>
    <row r="21" spans="1:16" ht="23.25" customHeight="1">
      <c r="A21" s="43">
        <v>7</v>
      </c>
      <c r="B21" s="24" t="s">
        <v>16</v>
      </c>
      <c r="C21" s="41">
        <v>1925</v>
      </c>
      <c r="D21" s="21">
        <v>0.9</v>
      </c>
      <c r="E21" s="41">
        <f t="shared" si="0"/>
        <v>1732.5</v>
      </c>
      <c r="F21" s="39"/>
      <c r="G21" s="47">
        <f>E21*20%</f>
        <v>346.5</v>
      </c>
      <c r="H21" s="39"/>
      <c r="I21" s="39"/>
      <c r="J21" s="39"/>
      <c r="K21" s="39"/>
      <c r="L21" s="39"/>
      <c r="M21" s="39"/>
      <c r="N21" s="39">
        <f t="shared" si="1"/>
        <v>173.25</v>
      </c>
      <c r="O21" s="16">
        <f t="shared" si="2"/>
        <v>2252.25</v>
      </c>
      <c r="P21" s="16">
        <f t="shared" si="3"/>
        <v>27027</v>
      </c>
    </row>
    <row r="22" spans="1:19" ht="22.5" customHeight="1">
      <c r="A22" s="22">
        <v>8</v>
      </c>
      <c r="B22" s="24" t="s">
        <v>17</v>
      </c>
      <c r="C22" s="41">
        <v>1714</v>
      </c>
      <c r="D22" s="21">
        <v>1</v>
      </c>
      <c r="E22" s="41">
        <f t="shared" si="0"/>
        <v>1714</v>
      </c>
      <c r="F22" s="39"/>
      <c r="G22" s="47">
        <f>E22*20%</f>
        <v>342.8</v>
      </c>
      <c r="H22" s="39"/>
      <c r="I22" s="39"/>
      <c r="J22" s="39">
        <f>E22*10%</f>
        <v>171.4</v>
      </c>
      <c r="K22" s="39"/>
      <c r="L22" s="39"/>
      <c r="M22" s="39"/>
      <c r="N22" s="39"/>
      <c r="O22" s="16">
        <f t="shared" si="2"/>
        <v>2228.2000000000003</v>
      </c>
      <c r="P22" s="16">
        <f t="shared" si="3"/>
        <v>26738.4</v>
      </c>
      <c r="S22" t="s">
        <v>43</v>
      </c>
    </row>
    <row r="23" spans="1:16" ht="37.5" customHeight="1">
      <c r="A23" s="22">
        <v>9</v>
      </c>
      <c r="B23" s="24" t="s">
        <v>18</v>
      </c>
      <c r="C23" s="41">
        <v>1514</v>
      </c>
      <c r="D23" s="21">
        <v>0.25</v>
      </c>
      <c r="E23" s="41">
        <f t="shared" si="0"/>
        <v>378.5</v>
      </c>
      <c r="F23" s="39"/>
      <c r="G23" s="47"/>
      <c r="H23" s="39"/>
      <c r="I23" s="39"/>
      <c r="J23" s="39">
        <f>E23*10%</f>
        <v>37.85</v>
      </c>
      <c r="K23" s="39"/>
      <c r="L23" s="39"/>
      <c r="M23" s="39"/>
      <c r="N23" s="39"/>
      <c r="O23" s="16">
        <f t="shared" si="2"/>
        <v>416.35</v>
      </c>
      <c r="P23" s="16">
        <f t="shared" si="3"/>
        <v>4996.200000000001</v>
      </c>
    </row>
    <row r="24" spans="1:16" ht="19.5" customHeight="1">
      <c r="A24" s="22">
        <f>A23+1</f>
        <v>10</v>
      </c>
      <c r="B24" s="24" t="s">
        <v>19</v>
      </c>
      <c r="C24" s="41">
        <v>1514</v>
      </c>
      <c r="D24" s="21">
        <v>4.6</v>
      </c>
      <c r="E24" s="41">
        <f t="shared" si="0"/>
        <v>6964.4</v>
      </c>
      <c r="F24" s="39"/>
      <c r="G24" s="47"/>
      <c r="H24" s="39"/>
      <c r="I24" s="39"/>
      <c r="J24" s="39">
        <f>E24*10%</f>
        <v>696.44</v>
      </c>
      <c r="K24" s="39"/>
      <c r="L24" s="39"/>
      <c r="M24" s="39"/>
      <c r="N24" s="39"/>
      <c r="O24" s="16">
        <f t="shared" si="2"/>
        <v>7660.84</v>
      </c>
      <c r="P24" s="16">
        <f t="shared" si="3"/>
        <v>91930.08</v>
      </c>
    </row>
    <row r="25" spans="1:16" ht="21.75" customHeight="1">
      <c r="A25" s="22">
        <f>A24+1</f>
        <v>11</v>
      </c>
      <c r="B25" s="24" t="s">
        <v>20</v>
      </c>
      <c r="C25" s="41">
        <v>1714</v>
      </c>
      <c r="D25" s="21">
        <v>1</v>
      </c>
      <c r="E25" s="41">
        <f t="shared" si="0"/>
        <v>1714</v>
      </c>
      <c r="F25" s="39"/>
      <c r="G25" s="39"/>
      <c r="H25" s="39"/>
      <c r="I25" s="39"/>
      <c r="J25" s="39"/>
      <c r="K25" s="39"/>
      <c r="L25" s="39"/>
      <c r="M25" s="39"/>
      <c r="N25" s="48"/>
      <c r="O25" s="16">
        <f t="shared" si="2"/>
        <v>1714</v>
      </c>
      <c r="P25" s="16">
        <f t="shared" si="3"/>
        <v>20568</v>
      </c>
    </row>
    <row r="26" spans="1:16" ht="24.75" customHeight="1">
      <c r="A26" s="22">
        <f>A25+1</f>
        <v>12</v>
      </c>
      <c r="B26" s="24" t="s">
        <v>21</v>
      </c>
      <c r="C26" s="41">
        <v>1414</v>
      </c>
      <c r="D26" s="21">
        <v>1</v>
      </c>
      <c r="E26" s="41">
        <f t="shared" si="0"/>
        <v>1414</v>
      </c>
      <c r="F26" s="39"/>
      <c r="G26" s="39"/>
      <c r="H26" s="39"/>
      <c r="I26" s="39"/>
      <c r="J26" s="39"/>
      <c r="K26" s="39"/>
      <c r="L26" s="39">
        <f>E26*8%</f>
        <v>113.12</v>
      </c>
      <c r="M26" s="39"/>
      <c r="N26" s="48"/>
      <c r="O26" s="16">
        <f t="shared" si="2"/>
        <v>1527.12</v>
      </c>
      <c r="P26" s="16">
        <f t="shared" si="3"/>
        <v>18325.44</v>
      </c>
    </row>
    <row r="27" spans="1:16" ht="27" customHeight="1">
      <c r="A27" s="22">
        <v>13</v>
      </c>
      <c r="B27" s="24" t="s">
        <v>21</v>
      </c>
      <c r="C27" s="41">
        <v>1393</v>
      </c>
      <c r="D27" s="50">
        <v>1</v>
      </c>
      <c r="E27" s="41">
        <f t="shared" si="0"/>
        <v>1393</v>
      </c>
      <c r="F27" s="39"/>
      <c r="G27" s="39"/>
      <c r="H27" s="39"/>
      <c r="I27" s="39"/>
      <c r="J27" s="39"/>
      <c r="K27" s="39"/>
      <c r="L27" s="39">
        <f>E27*8%</f>
        <v>111.44</v>
      </c>
      <c r="M27" s="39"/>
      <c r="N27" s="48"/>
      <c r="O27" s="16">
        <f t="shared" si="2"/>
        <v>1504.44</v>
      </c>
      <c r="P27" s="16">
        <f t="shared" si="3"/>
        <v>18053.28</v>
      </c>
    </row>
    <row r="28" spans="1:16" ht="23.25" customHeight="1">
      <c r="A28" s="22">
        <v>14</v>
      </c>
      <c r="B28" s="24" t="s">
        <v>22</v>
      </c>
      <c r="C28" s="41">
        <v>1378</v>
      </c>
      <c r="D28" s="23">
        <v>1</v>
      </c>
      <c r="E28" s="41">
        <f t="shared" si="0"/>
        <v>1378</v>
      </c>
      <c r="F28" s="16"/>
      <c r="G28" s="16"/>
      <c r="H28" s="16"/>
      <c r="I28" s="16"/>
      <c r="J28" s="16"/>
      <c r="K28" s="16"/>
      <c r="L28" s="16"/>
      <c r="M28" s="16"/>
      <c r="N28" s="16"/>
      <c r="O28" s="16">
        <f t="shared" si="2"/>
        <v>1378</v>
      </c>
      <c r="P28" s="16">
        <f t="shared" si="3"/>
        <v>16536</v>
      </c>
    </row>
    <row r="29" spans="1:16" ht="34.5" customHeight="1">
      <c r="A29" s="22">
        <f>A28+1</f>
        <v>15</v>
      </c>
      <c r="B29" s="24" t="s">
        <v>45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f t="shared" si="2"/>
        <v>1383</v>
      </c>
      <c r="P29" s="16">
        <f t="shared" si="3"/>
        <v>16596</v>
      </c>
    </row>
    <row r="30" spans="1:16" ht="21.75" customHeight="1">
      <c r="A30" s="22">
        <f>A29+1</f>
        <v>16</v>
      </c>
      <c r="B30" s="24" t="s">
        <v>23</v>
      </c>
      <c r="C30" s="41">
        <v>1383</v>
      </c>
      <c r="D30" s="23">
        <v>1</v>
      </c>
      <c r="E30" s="41">
        <f t="shared" si="0"/>
        <v>1383</v>
      </c>
      <c r="F30" s="16"/>
      <c r="G30" s="16"/>
      <c r="H30" s="16"/>
      <c r="I30" s="16"/>
      <c r="J30" s="16"/>
      <c r="K30" s="16">
        <v>553.2</v>
      </c>
      <c r="L30" s="16"/>
      <c r="M30" s="16"/>
      <c r="N30" s="16"/>
      <c r="O30" s="16">
        <f t="shared" si="2"/>
        <v>1936.2</v>
      </c>
      <c r="P30" s="16">
        <f t="shared" si="3"/>
        <v>23234.4</v>
      </c>
    </row>
    <row r="31" spans="1:16" ht="24" customHeight="1">
      <c r="A31" s="22">
        <f>A30+1</f>
        <v>17</v>
      </c>
      <c r="B31" s="24" t="s">
        <v>44</v>
      </c>
      <c r="C31" s="41">
        <v>1383</v>
      </c>
      <c r="D31" s="23">
        <v>1.5</v>
      </c>
      <c r="E31" s="41">
        <f t="shared" si="0"/>
        <v>2074.5</v>
      </c>
      <c r="F31" s="16"/>
      <c r="G31" s="16"/>
      <c r="H31" s="16"/>
      <c r="I31" s="16"/>
      <c r="J31" s="16"/>
      <c r="K31" s="16">
        <v>770</v>
      </c>
      <c r="L31" s="16"/>
      <c r="M31" s="16"/>
      <c r="N31" s="16"/>
      <c r="O31" s="16">
        <f t="shared" si="2"/>
        <v>2844.5</v>
      </c>
      <c r="P31" s="16">
        <f t="shared" si="3"/>
        <v>34134</v>
      </c>
    </row>
    <row r="32" spans="1:16" ht="24" customHeight="1">
      <c r="A32" s="22">
        <v>18</v>
      </c>
      <c r="B32" s="43" t="s">
        <v>48</v>
      </c>
      <c r="C32" s="52">
        <v>1383</v>
      </c>
      <c r="D32" s="23">
        <v>1</v>
      </c>
      <c r="E32" s="52">
        <f t="shared" si="0"/>
        <v>1383</v>
      </c>
      <c r="F32" s="53"/>
      <c r="G32" s="53"/>
      <c r="H32" s="53"/>
      <c r="I32" s="53">
        <f>E32*4%</f>
        <v>55.32</v>
      </c>
      <c r="J32" s="53"/>
      <c r="K32" s="53"/>
      <c r="L32" s="53"/>
      <c r="M32" s="53"/>
      <c r="N32" s="53"/>
      <c r="O32" s="16">
        <f t="shared" si="2"/>
        <v>1438.32</v>
      </c>
      <c r="P32" s="16">
        <f t="shared" si="3"/>
        <v>17259.84</v>
      </c>
    </row>
    <row r="33" spans="1:16" ht="24" customHeight="1">
      <c r="A33" s="45"/>
      <c r="B33" s="17" t="s">
        <v>2</v>
      </c>
      <c r="C33" s="46">
        <f>SUM(C15:C32)</f>
        <v>31053</v>
      </c>
      <c r="D33" s="46">
        <f>SUM(D15:D32)</f>
        <v>24.45</v>
      </c>
      <c r="E33" s="44">
        <f>SUM(E15:E32)</f>
        <v>42204.4</v>
      </c>
      <c r="F33" s="46">
        <f>SUM(F15:F31)</f>
        <v>0</v>
      </c>
      <c r="G33" s="44">
        <f>SUM(G15:G30)</f>
        <v>1448.72</v>
      </c>
      <c r="H33" s="44">
        <f>SUM(H15:H31)</f>
        <v>4648.62</v>
      </c>
      <c r="I33" s="44">
        <v>48.72</v>
      </c>
      <c r="J33" s="46">
        <f>SUM(J15:J31)</f>
        <v>905.69</v>
      </c>
      <c r="K33" s="46">
        <f>SUM(K15:K31)</f>
        <v>1323.2</v>
      </c>
      <c r="L33" s="44">
        <f>SUM(L15:L31)</f>
        <v>224.56</v>
      </c>
      <c r="M33" s="44">
        <f>SUM(M15:M31)</f>
        <v>3027.32</v>
      </c>
      <c r="N33" s="46">
        <f>SUM(N15:N31)</f>
        <v>2102.5</v>
      </c>
      <c r="O33" s="44">
        <f>SUM(O15:O32)</f>
        <v>55940.33</v>
      </c>
      <c r="P33" s="44">
        <f>SUM(P15:P32)</f>
        <v>671283.96</v>
      </c>
    </row>
    <row r="34" spans="1:16" ht="73.5" customHeight="1">
      <c r="A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24" customHeight="1">
      <c r="B35" s="51"/>
      <c r="C35" s="42" t="s">
        <v>66</v>
      </c>
      <c r="D35" s="10"/>
      <c r="E35" s="10"/>
      <c r="G35" s="10"/>
      <c r="H35" s="106" t="s">
        <v>67</v>
      </c>
      <c r="I35" s="106"/>
      <c r="J35" s="106"/>
      <c r="K35" s="49"/>
      <c r="L35" s="10"/>
      <c r="M35" s="10"/>
      <c r="N35" s="10"/>
      <c r="O35" s="2"/>
      <c r="P35" s="2"/>
    </row>
    <row r="36" spans="4:16" ht="42.75" customHeight="1">
      <c r="D36" s="12"/>
      <c r="E36" s="12"/>
      <c r="F36" s="12"/>
      <c r="G36" s="12"/>
      <c r="H36" s="107"/>
      <c r="I36" s="107"/>
      <c r="J36" s="107"/>
      <c r="K36" s="12"/>
      <c r="L36" s="12"/>
      <c r="M36" s="12"/>
      <c r="N36" s="12"/>
      <c r="O36" s="2"/>
      <c r="P36" s="2"/>
    </row>
    <row r="37" spans="2:16" ht="38.25" customHeight="1">
      <c r="B37" s="20"/>
      <c r="C37" s="42" t="s">
        <v>52</v>
      </c>
      <c r="D37" s="10"/>
      <c r="E37" s="10"/>
      <c r="F37" s="42"/>
      <c r="G37" s="10"/>
      <c r="H37" s="106" t="s">
        <v>53</v>
      </c>
      <c r="I37" s="106"/>
      <c r="J37" s="106"/>
      <c r="K37" s="49"/>
      <c r="L37" s="49"/>
      <c r="M37" s="49"/>
      <c r="N37" s="10"/>
      <c r="O37" s="2"/>
      <c r="P37" s="2"/>
    </row>
    <row r="38" spans="1:16" ht="24" customHeight="1">
      <c r="A38" s="6" t="s">
        <v>4</v>
      </c>
      <c r="D38" s="2"/>
      <c r="E38" s="2"/>
      <c r="F38" s="11"/>
      <c r="G38" s="11"/>
      <c r="H38" s="107"/>
      <c r="I38" s="107"/>
      <c r="J38" s="107"/>
      <c r="K38" s="2"/>
      <c r="L38" s="2"/>
      <c r="M38" s="2"/>
      <c r="N38" s="2"/>
      <c r="O38" s="2"/>
      <c r="P38" s="2"/>
    </row>
    <row r="39" spans="1:16" ht="29.25" customHeight="1">
      <c r="A39" s="3"/>
      <c r="D39" s="2"/>
      <c r="E39" s="2"/>
      <c r="F39" s="2"/>
      <c r="G39" s="2"/>
      <c r="K39" s="2"/>
      <c r="L39" s="2"/>
      <c r="M39" s="2"/>
      <c r="N39" s="2"/>
      <c r="O39" s="2"/>
      <c r="P39" s="2"/>
    </row>
    <row r="40" ht="12.75">
      <c r="A40" s="1"/>
    </row>
    <row r="41" spans="1:16" ht="20.25">
      <c r="A41" s="28"/>
      <c r="B41" s="28"/>
      <c r="C41" s="28"/>
      <c r="D41" s="28"/>
      <c r="E41" s="62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30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9"/>
      <c r="B43" s="29"/>
      <c r="C43" s="29"/>
      <c r="D43" s="29"/>
      <c r="E43" s="29"/>
      <c r="F43" s="29"/>
      <c r="G43" s="29"/>
      <c r="H43" s="29"/>
      <c r="I43" s="29"/>
      <c r="J43" s="28"/>
      <c r="K43" s="28"/>
      <c r="L43" s="28"/>
      <c r="M43" s="28"/>
      <c r="N43" s="28"/>
      <c r="O43" s="28"/>
      <c r="P43" s="28"/>
    </row>
    <row r="44" spans="1:16" ht="18">
      <c r="A44" s="63"/>
      <c r="B44" s="63"/>
      <c r="C44" s="63"/>
      <c r="D44" s="63"/>
      <c r="E44" s="19"/>
      <c r="F44" s="19"/>
      <c r="G44" s="63"/>
      <c r="H44" s="19"/>
      <c r="I44" s="19"/>
      <c r="J44" s="19"/>
      <c r="K44" s="28"/>
      <c r="L44" s="28"/>
      <c r="M44" s="28"/>
      <c r="N44" s="28"/>
      <c r="O44" s="28"/>
      <c r="P44" s="28"/>
    </row>
    <row r="45" spans="1:16" ht="18">
      <c r="A45" s="63"/>
      <c r="B45" s="63"/>
      <c r="C45" s="63"/>
      <c r="D45" s="63"/>
      <c r="E45" s="19"/>
      <c r="F45" s="19"/>
      <c r="G45" s="63"/>
      <c r="H45" s="19"/>
      <c r="I45" s="19"/>
      <c r="J45" s="64"/>
      <c r="K45" s="28"/>
      <c r="L45" s="28"/>
      <c r="M45" s="28"/>
      <c r="N45" s="28"/>
      <c r="O45" s="28"/>
      <c r="P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63"/>
      <c r="B54" s="63"/>
      <c r="C54" s="63"/>
      <c r="D54" s="63"/>
      <c r="E54" s="19"/>
      <c r="F54" s="19"/>
      <c r="G54" s="63"/>
      <c r="H54" s="19"/>
      <c r="I54" s="19"/>
      <c r="J54" s="29"/>
    </row>
    <row r="55" spans="1:10" s="28" customFormat="1" ht="21.75" customHeight="1">
      <c r="A55" s="57"/>
      <c r="B55" s="57"/>
      <c r="C55" s="57"/>
      <c r="D55" s="57"/>
      <c r="E55" s="57"/>
      <c r="F55" s="57"/>
      <c r="G55" s="57"/>
      <c r="H55" s="57"/>
      <c r="I55" s="57"/>
      <c r="J55" s="29"/>
    </row>
    <row r="56" s="28" customFormat="1" ht="21.75" customHeight="1"/>
    <row r="57" s="28" customFormat="1" ht="21.75" customHeight="1">
      <c r="E57" s="65"/>
    </row>
    <row r="58" s="28" customFormat="1" ht="0.75" customHeight="1"/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6"/>
      <c r="B69" s="66"/>
      <c r="C69" s="66"/>
      <c r="D69" s="67"/>
      <c r="E69" s="68"/>
      <c r="F69" s="68"/>
    </row>
    <row r="70" spans="1:6" s="28" customFormat="1" ht="19.5" customHeight="1" hidden="1">
      <c r="A70" s="65"/>
      <c r="B70" s="65"/>
      <c r="C70" s="65"/>
      <c r="D70" s="69"/>
      <c r="E70" s="70"/>
      <c r="F70" s="70"/>
    </row>
    <row r="71" spans="1:16" s="28" customFormat="1" ht="19.5" customHeight="1" hidden="1">
      <c r="A71"/>
      <c r="B71" s="58"/>
      <c r="C71" s="58"/>
      <c r="D71" s="58"/>
      <c r="F71" s="58"/>
      <c r="G71" s="58"/>
      <c r="H71" s="58"/>
      <c r="I71" s="58"/>
      <c r="J71" s="10"/>
      <c r="K71" s="10"/>
      <c r="L71"/>
      <c r="M71"/>
      <c r="N71"/>
      <c r="O71"/>
      <c r="P71"/>
    </row>
    <row r="72" spans="1:16" s="28" customFormat="1" ht="19.5" customHeight="1" hidden="1">
      <c r="A72"/>
      <c r="B72" s="59"/>
      <c r="C72" s="59"/>
      <c r="D72" s="59"/>
      <c r="E72" s="59"/>
      <c r="F72" s="59"/>
      <c r="G72" s="101"/>
      <c r="H72" s="101"/>
      <c r="I72" s="55"/>
      <c r="J72" s="12"/>
      <c r="K72" s="12"/>
      <c r="L72"/>
      <c r="M72"/>
      <c r="N72"/>
      <c r="O72"/>
      <c r="P72"/>
    </row>
    <row r="73" spans="1:16" s="28" customFormat="1" ht="19.5" customHeight="1" hidden="1">
      <c r="A73"/>
      <c r="B73" s="58"/>
      <c r="C73" s="58"/>
      <c r="D73" s="58"/>
      <c r="F73" s="58"/>
      <c r="G73" s="101"/>
      <c r="H73" s="101"/>
      <c r="I73" s="55"/>
      <c r="J73" s="10"/>
      <c r="K73" s="10"/>
      <c r="L73" s="11"/>
      <c r="M73" s="11"/>
      <c r="N73"/>
      <c r="O73"/>
      <c r="P73" s="2"/>
    </row>
    <row r="74" spans="1:16" s="28" customFormat="1" ht="0.75" customHeight="1">
      <c r="A74"/>
      <c r="I74"/>
      <c r="J74"/>
      <c r="K74"/>
      <c r="L74"/>
      <c r="M74"/>
      <c r="N74"/>
      <c r="O74"/>
      <c r="P74"/>
    </row>
    <row r="75" spans="1:16" s="28" customFormat="1" ht="19.5" customHeight="1">
      <c r="A75"/>
      <c r="I75"/>
      <c r="J75"/>
      <c r="K75"/>
      <c r="L75"/>
      <c r="M75"/>
      <c r="N75"/>
      <c r="O75"/>
      <c r="P75"/>
    </row>
    <row r="76" ht="28.5" customHeight="1"/>
    <row r="78" ht="12.75">
      <c r="Q78" s="2"/>
    </row>
  </sheetData>
  <sheetProtection/>
  <mergeCells count="24">
    <mergeCell ref="F12:H12"/>
    <mergeCell ref="J12:N12"/>
    <mergeCell ref="J7:P7"/>
    <mergeCell ref="D9:I9"/>
    <mergeCell ref="A3:P3"/>
    <mergeCell ref="N4:O4"/>
    <mergeCell ref="B5:C5"/>
    <mergeCell ref="K6:P6"/>
    <mergeCell ref="G72:H72"/>
    <mergeCell ref="G73:H73"/>
    <mergeCell ref="H37:J37"/>
    <mergeCell ref="H38:J38"/>
    <mergeCell ref="H35:J35"/>
    <mergeCell ref="H36:J36"/>
    <mergeCell ref="A12:A14"/>
    <mergeCell ref="B12:B14"/>
    <mergeCell ref="C12:C14"/>
    <mergeCell ref="D12:D14"/>
    <mergeCell ref="P12:P14"/>
    <mergeCell ref="F13:F14"/>
    <mergeCell ref="G13:G14"/>
    <mergeCell ref="H13:H14"/>
    <mergeCell ref="O12:O14"/>
    <mergeCell ref="E12:E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zoomScalePageLayoutView="0" workbookViewId="0" topLeftCell="C13">
      <selection activeCell="O14" sqref="O14:O31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2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60"/>
      <c r="B3" s="71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84" t="s">
        <v>62</v>
      </c>
      <c r="N3" s="84"/>
      <c r="O3" s="61"/>
    </row>
    <row r="4" spans="1:15" ht="20.25">
      <c r="A4" s="60"/>
      <c r="B4" s="112" t="s">
        <v>60</v>
      </c>
      <c r="C4" s="112"/>
      <c r="D4" s="61"/>
      <c r="E4" s="61"/>
      <c r="F4" s="61"/>
      <c r="G4" s="61"/>
      <c r="H4" s="61"/>
      <c r="I4" s="61"/>
      <c r="J4" s="61"/>
      <c r="K4" s="72" t="s">
        <v>63</v>
      </c>
      <c r="L4" s="72"/>
      <c r="M4" s="72"/>
      <c r="N4" s="72"/>
      <c r="O4" s="71"/>
    </row>
    <row r="5" spans="1:15" ht="20.25">
      <c r="A5" s="60"/>
      <c r="B5" s="61"/>
      <c r="C5" s="71" t="s">
        <v>61</v>
      </c>
      <c r="D5" s="61"/>
      <c r="E5" s="61"/>
      <c r="F5" s="61"/>
      <c r="G5" s="61"/>
      <c r="H5" s="61"/>
      <c r="I5" s="61"/>
      <c r="J5" s="61"/>
      <c r="K5" s="84" t="s">
        <v>69</v>
      </c>
      <c r="L5" s="84"/>
      <c r="M5" s="84"/>
      <c r="N5" s="84"/>
      <c r="O5" s="84"/>
    </row>
    <row r="6" spans="1:15" ht="20.25">
      <c r="A6" s="60"/>
      <c r="B6" s="61"/>
      <c r="C6" s="61"/>
      <c r="D6" s="61"/>
      <c r="E6" s="61"/>
      <c r="F6" s="61"/>
      <c r="G6" s="61"/>
      <c r="H6" s="61"/>
      <c r="I6" s="61"/>
      <c r="J6" s="111" t="s">
        <v>65</v>
      </c>
      <c r="K6" s="111"/>
      <c r="L6" s="111"/>
      <c r="M6" s="111"/>
      <c r="N6" s="111"/>
      <c r="O6" s="111"/>
    </row>
    <row r="7" spans="1:15" ht="2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51</v>
      </c>
      <c r="O7" s="61"/>
    </row>
    <row r="8" spans="1:15" ht="20.25">
      <c r="A8" s="8"/>
      <c r="B8" s="9"/>
      <c r="C8" s="9"/>
      <c r="D8" s="89" t="s">
        <v>70</v>
      </c>
      <c r="E8" s="89"/>
      <c r="F8" s="89"/>
      <c r="G8" s="89"/>
      <c r="H8" s="89"/>
      <c r="I8" s="89"/>
      <c r="J8" s="9"/>
      <c r="K8" s="9"/>
      <c r="L8" s="9"/>
      <c r="M8" s="9"/>
      <c r="N8" s="9"/>
      <c r="O8" s="9"/>
    </row>
    <row r="9" spans="1:15" ht="18">
      <c r="A9" s="3"/>
      <c r="B9" s="4"/>
      <c r="C9" s="4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7" ht="18">
      <c r="A11" s="90" t="s">
        <v>0</v>
      </c>
      <c r="B11" s="90" t="s">
        <v>5</v>
      </c>
      <c r="C11" s="92" t="s">
        <v>7</v>
      </c>
      <c r="D11" s="90" t="s">
        <v>6</v>
      </c>
      <c r="E11" s="92" t="s">
        <v>7</v>
      </c>
      <c r="F11" s="95" t="s">
        <v>8</v>
      </c>
      <c r="G11" s="96"/>
      <c r="H11" s="96"/>
      <c r="I11" s="54"/>
      <c r="J11" s="90" t="s">
        <v>9</v>
      </c>
      <c r="K11" s="90"/>
      <c r="L11" s="90"/>
      <c r="M11" s="90"/>
      <c r="N11" s="90" t="s">
        <v>1</v>
      </c>
      <c r="O11" s="91" t="s">
        <v>10</v>
      </c>
      <c r="Q11" s="42"/>
    </row>
    <row r="12" spans="1:15" ht="47.25">
      <c r="A12" s="90"/>
      <c r="B12" s="90"/>
      <c r="C12" s="93"/>
      <c r="D12" s="90"/>
      <c r="E12" s="93"/>
      <c r="F12" s="99">
        <v>0.1</v>
      </c>
      <c r="G12" s="100">
        <v>0.2</v>
      </c>
      <c r="H12" s="99">
        <v>0.3</v>
      </c>
      <c r="I12" s="15" t="s">
        <v>54</v>
      </c>
      <c r="J12" s="14" t="s">
        <v>11</v>
      </c>
      <c r="K12" s="14" t="s">
        <v>12</v>
      </c>
      <c r="L12" s="14" t="s">
        <v>54</v>
      </c>
      <c r="M12" s="14" t="s">
        <v>41</v>
      </c>
      <c r="N12" s="90"/>
      <c r="O12" s="97"/>
    </row>
    <row r="13" spans="1:15" ht="15.75">
      <c r="A13" s="90"/>
      <c r="B13" s="91"/>
      <c r="C13" s="94"/>
      <c r="D13" s="90"/>
      <c r="E13" s="94"/>
      <c r="F13" s="90"/>
      <c r="G13" s="98"/>
      <c r="H13" s="90"/>
      <c r="I13" s="15">
        <v>0.04</v>
      </c>
      <c r="J13" s="15">
        <v>0.1</v>
      </c>
      <c r="K13" s="15">
        <v>0.4</v>
      </c>
      <c r="L13" s="15">
        <v>0.08</v>
      </c>
      <c r="M13" s="15">
        <v>0.1</v>
      </c>
      <c r="N13" s="90"/>
      <c r="O13" s="98"/>
    </row>
    <row r="14" spans="1:15" ht="18.75" customHeight="1">
      <c r="A14" s="22">
        <v>1</v>
      </c>
      <c r="B14" s="24" t="s">
        <v>13</v>
      </c>
      <c r="C14" s="41">
        <v>2693</v>
      </c>
      <c r="D14" s="21">
        <v>1</v>
      </c>
      <c r="E14" s="41">
        <f aca="true" t="shared" si="0" ref="E14:E31">C14*D14</f>
        <v>2693</v>
      </c>
      <c r="F14" s="39"/>
      <c r="G14" s="47"/>
      <c r="H14" s="39">
        <f>E14*30%</f>
        <v>807.9</v>
      </c>
      <c r="I14" s="39"/>
      <c r="J14" s="39"/>
      <c r="K14" s="39"/>
      <c r="L14" s="39"/>
      <c r="M14" s="39">
        <f aca="true" t="shared" si="1" ref="M14:M20">E14*10%</f>
        <v>269.3</v>
      </c>
      <c r="N14" s="16">
        <f aca="true" t="shared" si="2" ref="N14:N31">SUM(E14:M14)</f>
        <v>3770.2000000000003</v>
      </c>
      <c r="O14" s="16">
        <f>N14*12</f>
        <v>45242.4</v>
      </c>
    </row>
    <row r="15" spans="1:18" ht="19.5" customHeight="1">
      <c r="A15" s="22">
        <f>A14+1</f>
        <v>2</v>
      </c>
      <c r="B15" s="24" t="s">
        <v>14</v>
      </c>
      <c r="C15" s="41">
        <v>2193</v>
      </c>
      <c r="D15" s="21">
        <v>1.8</v>
      </c>
      <c r="E15" s="41">
        <f t="shared" si="0"/>
        <v>3947.4</v>
      </c>
      <c r="F15" s="39"/>
      <c r="G15" s="47"/>
      <c r="H15" s="39">
        <f>E15*30%</f>
        <v>1184.22</v>
      </c>
      <c r="I15" s="39"/>
      <c r="J15" s="39"/>
      <c r="K15" s="39"/>
      <c r="L15" s="39"/>
      <c r="M15" s="39">
        <f t="shared" si="1"/>
        <v>394.74</v>
      </c>
      <c r="N15" s="16">
        <f t="shared" si="2"/>
        <v>5526.36</v>
      </c>
      <c r="O15" s="16">
        <f aca="true" t="shared" si="3" ref="O15:O31">N15*12</f>
        <v>66316.31999999999</v>
      </c>
      <c r="R15" s="7"/>
    </row>
    <row r="16" spans="1:15" ht="18.75">
      <c r="A16" s="22">
        <f>A15+1</f>
        <v>3</v>
      </c>
      <c r="B16" s="24" t="s">
        <v>14</v>
      </c>
      <c r="C16" s="41">
        <v>2193</v>
      </c>
      <c r="D16" s="21">
        <v>0.9</v>
      </c>
      <c r="E16" s="41">
        <f t="shared" si="0"/>
        <v>1973.7</v>
      </c>
      <c r="F16" s="39"/>
      <c r="G16" s="47">
        <f>E16*20%</f>
        <v>394.74</v>
      </c>
      <c r="H16" s="39"/>
      <c r="I16" s="39"/>
      <c r="J16" s="39"/>
      <c r="K16" s="39"/>
      <c r="L16" s="39"/>
      <c r="M16" s="39">
        <f t="shared" si="1"/>
        <v>197.37</v>
      </c>
      <c r="N16" s="16">
        <f t="shared" si="2"/>
        <v>2565.81</v>
      </c>
      <c r="O16" s="16">
        <f t="shared" si="3"/>
        <v>30789.72</v>
      </c>
    </row>
    <row r="17" spans="1:15" ht="18" customHeight="1">
      <c r="A17" s="22">
        <f>A16+1</f>
        <v>4</v>
      </c>
      <c r="B17" s="24" t="s">
        <v>14</v>
      </c>
      <c r="C17" s="41">
        <v>2026</v>
      </c>
      <c r="D17" s="21">
        <v>0.9</v>
      </c>
      <c r="E17" s="41">
        <f t="shared" si="0"/>
        <v>1823.4</v>
      </c>
      <c r="F17" s="39"/>
      <c r="G17" s="47">
        <f>E17*20%</f>
        <v>364.68000000000006</v>
      </c>
      <c r="H17" s="39"/>
      <c r="I17" s="39"/>
      <c r="J17" s="39"/>
      <c r="K17" s="39"/>
      <c r="L17" s="39"/>
      <c r="M17" s="39">
        <f t="shared" si="1"/>
        <v>182.34000000000003</v>
      </c>
      <c r="N17" s="16">
        <f t="shared" si="2"/>
        <v>2370.42</v>
      </c>
      <c r="O17" s="16">
        <f t="shared" si="3"/>
        <v>28445.04</v>
      </c>
    </row>
    <row r="18" spans="1:15" ht="23.25" customHeight="1">
      <c r="A18" s="22">
        <f>A17+1</f>
        <v>5</v>
      </c>
      <c r="B18" s="24" t="s">
        <v>14</v>
      </c>
      <c r="C18" s="41">
        <v>1925</v>
      </c>
      <c r="D18" s="21">
        <v>3.6</v>
      </c>
      <c r="E18" s="41">
        <f t="shared" si="0"/>
        <v>6930</v>
      </c>
      <c r="F18" s="39"/>
      <c r="G18" s="47"/>
      <c r="H18" s="39">
        <f>E18*30%</f>
        <v>2079</v>
      </c>
      <c r="I18" s="39"/>
      <c r="J18" s="39"/>
      <c r="K18" s="39"/>
      <c r="L18" s="39"/>
      <c r="M18" s="39">
        <f t="shared" si="1"/>
        <v>693</v>
      </c>
      <c r="N18" s="16">
        <f t="shared" si="2"/>
        <v>9702</v>
      </c>
      <c r="O18" s="16">
        <f t="shared" si="3"/>
        <v>116424</v>
      </c>
    </row>
    <row r="19" spans="1:15" ht="23.25" customHeight="1">
      <c r="A19" s="22">
        <v>6</v>
      </c>
      <c r="B19" s="24" t="s">
        <v>15</v>
      </c>
      <c r="C19" s="41">
        <v>1925</v>
      </c>
      <c r="D19" s="21">
        <v>1</v>
      </c>
      <c r="E19" s="41">
        <f t="shared" si="0"/>
        <v>1925</v>
      </c>
      <c r="F19" s="39"/>
      <c r="G19" s="47"/>
      <c r="H19" s="39">
        <f>E19*30%</f>
        <v>577.5</v>
      </c>
      <c r="I19" s="39"/>
      <c r="J19" s="39"/>
      <c r="K19" s="39"/>
      <c r="L19" s="39"/>
      <c r="M19" s="39">
        <f t="shared" si="1"/>
        <v>192.5</v>
      </c>
      <c r="N19" s="16">
        <f t="shared" si="2"/>
        <v>2695</v>
      </c>
      <c r="O19" s="16">
        <f t="shared" si="3"/>
        <v>32340</v>
      </c>
    </row>
    <row r="20" spans="1:15" ht="24.75" customHeight="1">
      <c r="A20" s="43">
        <v>7</v>
      </c>
      <c r="B20" s="24" t="s">
        <v>16</v>
      </c>
      <c r="C20" s="41">
        <v>1925</v>
      </c>
      <c r="D20" s="21">
        <v>0.9</v>
      </c>
      <c r="E20" s="41">
        <f t="shared" si="0"/>
        <v>1732.5</v>
      </c>
      <c r="F20" s="39"/>
      <c r="G20" s="47">
        <f>E20*20%</f>
        <v>346.5</v>
      </c>
      <c r="H20" s="39"/>
      <c r="I20" s="39"/>
      <c r="J20" s="39"/>
      <c r="K20" s="39"/>
      <c r="L20" s="39"/>
      <c r="M20" s="39">
        <f t="shared" si="1"/>
        <v>173.25</v>
      </c>
      <c r="N20" s="16">
        <f t="shared" si="2"/>
        <v>2252.25</v>
      </c>
      <c r="O20" s="16">
        <f t="shared" si="3"/>
        <v>27027</v>
      </c>
    </row>
    <row r="21" spans="1:15" ht="23.25" customHeight="1">
      <c r="A21" s="22">
        <v>8</v>
      </c>
      <c r="B21" s="24" t="s">
        <v>17</v>
      </c>
      <c r="C21" s="41">
        <v>1714</v>
      </c>
      <c r="D21" s="21">
        <v>1</v>
      </c>
      <c r="E21" s="41">
        <f t="shared" si="0"/>
        <v>1714</v>
      </c>
      <c r="F21" s="39"/>
      <c r="G21" s="47">
        <f>E21*20%</f>
        <v>342.8</v>
      </c>
      <c r="H21" s="39"/>
      <c r="I21" s="39"/>
      <c r="J21" s="39">
        <f>E21*10%</f>
        <v>171.4</v>
      </c>
      <c r="K21" s="39"/>
      <c r="L21" s="39"/>
      <c r="M21" s="39"/>
      <c r="N21" s="16">
        <f t="shared" si="2"/>
        <v>2228.2000000000003</v>
      </c>
      <c r="O21" s="16">
        <f t="shared" si="3"/>
        <v>26738.4</v>
      </c>
    </row>
    <row r="22" spans="1:18" ht="22.5" customHeight="1">
      <c r="A22" s="22">
        <v>9</v>
      </c>
      <c r="B22" s="24" t="s">
        <v>18</v>
      </c>
      <c r="C22" s="41">
        <v>1514</v>
      </c>
      <c r="D22" s="21">
        <v>0.25</v>
      </c>
      <c r="E22" s="41">
        <f t="shared" si="0"/>
        <v>378.5</v>
      </c>
      <c r="F22" s="39"/>
      <c r="G22" s="47"/>
      <c r="H22" s="39"/>
      <c r="I22" s="39"/>
      <c r="J22" s="39">
        <f>E22*10%</f>
        <v>37.85</v>
      </c>
      <c r="K22" s="39"/>
      <c r="L22" s="39"/>
      <c r="M22" s="39"/>
      <c r="N22" s="16">
        <f t="shared" si="2"/>
        <v>416.35</v>
      </c>
      <c r="O22" s="16">
        <f t="shared" si="3"/>
        <v>4996.200000000001</v>
      </c>
      <c r="R22" t="s">
        <v>43</v>
      </c>
    </row>
    <row r="23" spans="1:15" ht="37.5" customHeight="1">
      <c r="A23" s="22">
        <f>A22+1</f>
        <v>10</v>
      </c>
      <c r="B23" s="24" t="s">
        <v>19</v>
      </c>
      <c r="C23" s="41">
        <v>1514</v>
      </c>
      <c r="D23" s="21">
        <v>4.6</v>
      </c>
      <c r="E23" s="41">
        <f t="shared" si="0"/>
        <v>6964.4</v>
      </c>
      <c r="F23" s="39"/>
      <c r="G23" s="47"/>
      <c r="H23" s="39"/>
      <c r="I23" s="39"/>
      <c r="J23" s="39">
        <f>E23*10%</f>
        <v>696.44</v>
      </c>
      <c r="K23" s="39"/>
      <c r="L23" s="39"/>
      <c r="M23" s="39"/>
      <c r="N23" s="16">
        <f t="shared" si="2"/>
        <v>7660.84</v>
      </c>
      <c r="O23" s="16">
        <f t="shared" si="3"/>
        <v>91930.08</v>
      </c>
    </row>
    <row r="24" spans="1:15" ht="19.5" customHeight="1">
      <c r="A24" s="22">
        <f>A23+1</f>
        <v>11</v>
      </c>
      <c r="B24" s="24" t="s">
        <v>20</v>
      </c>
      <c r="C24" s="41">
        <v>1714</v>
      </c>
      <c r="D24" s="21">
        <v>1</v>
      </c>
      <c r="E24" s="41">
        <f t="shared" si="0"/>
        <v>1714</v>
      </c>
      <c r="F24" s="39"/>
      <c r="G24" s="39"/>
      <c r="H24" s="39"/>
      <c r="I24" s="39"/>
      <c r="J24" s="39"/>
      <c r="K24" s="39"/>
      <c r="L24" s="39"/>
      <c r="M24" s="48"/>
      <c r="N24" s="16">
        <f t="shared" si="2"/>
        <v>1714</v>
      </c>
      <c r="O24" s="16">
        <f t="shared" si="3"/>
        <v>20568</v>
      </c>
    </row>
    <row r="25" spans="1:15" ht="21.75" customHeight="1">
      <c r="A25" s="22">
        <f>A24+1</f>
        <v>12</v>
      </c>
      <c r="B25" s="24" t="s">
        <v>21</v>
      </c>
      <c r="C25" s="41">
        <v>1414</v>
      </c>
      <c r="D25" s="21">
        <v>1</v>
      </c>
      <c r="E25" s="41">
        <f t="shared" si="0"/>
        <v>1414</v>
      </c>
      <c r="F25" s="39"/>
      <c r="G25" s="39"/>
      <c r="H25" s="39"/>
      <c r="I25" s="39"/>
      <c r="J25" s="39"/>
      <c r="K25" s="39"/>
      <c r="L25" s="39">
        <f>E25*8%</f>
        <v>113.12</v>
      </c>
      <c r="M25" s="48"/>
      <c r="N25" s="16">
        <f t="shared" si="2"/>
        <v>1527.12</v>
      </c>
      <c r="O25" s="16">
        <f t="shared" si="3"/>
        <v>18325.44</v>
      </c>
    </row>
    <row r="26" spans="1:15" ht="24.75" customHeight="1">
      <c r="A26" s="22">
        <v>13</v>
      </c>
      <c r="B26" s="24" t="s">
        <v>21</v>
      </c>
      <c r="C26" s="41">
        <v>1393</v>
      </c>
      <c r="D26" s="50">
        <v>1</v>
      </c>
      <c r="E26" s="41">
        <f t="shared" si="0"/>
        <v>1393</v>
      </c>
      <c r="F26" s="39"/>
      <c r="G26" s="39"/>
      <c r="H26" s="39"/>
      <c r="I26" s="39"/>
      <c r="J26" s="39"/>
      <c r="K26" s="39"/>
      <c r="L26" s="39">
        <f>E26*8%</f>
        <v>111.44</v>
      </c>
      <c r="M26" s="48"/>
      <c r="N26" s="16">
        <f t="shared" si="2"/>
        <v>1504.44</v>
      </c>
      <c r="O26" s="16">
        <f t="shared" si="3"/>
        <v>18053.28</v>
      </c>
    </row>
    <row r="27" spans="1:15" ht="27" customHeight="1">
      <c r="A27" s="22">
        <v>14</v>
      </c>
      <c r="B27" s="24" t="s">
        <v>22</v>
      </c>
      <c r="C27" s="41">
        <v>1378</v>
      </c>
      <c r="D27" s="23">
        <v>1</v>
      </c>
      <c r="E27" s="41">
        <f t="shared" si="0"/>
        <v>1378</v>
      </c>
      <c r="F27" s="16"/>
      <c r="G27" s="16"/>
      <c r="H27" s="16"/>
      <c r="I27" s="16"/>
      <c r="J27" s="16"/>
      <c r="K27" s="16"/>
      <c r="L27" s="16"/>
      <c r="M27" s="16"/>
      <c r="N27" s="16">
        <f t="shared" si="2"/>
        <v>1378</v>
      </c>
      <c r="O27" s="16">
        <f t="shared" si="3"/>
        <v>16536</v>
      </c>
    </row>
    <row r="28" spans="1:15" ht="23.25" customHeight="1">
      <c r="A28" s="22">
        <f>A27+1</f>
        <v>15</v>
      </c>
      <c r="B28" s="24" t="s">
        <v>45</v>
      </c>
      <c r="C28" s="41">
        <v>1383</v>
      </c>
      <c r="D28" s="23">
        <v>1</v>
      </c>
      <c r="E28" s="41">
        <f t="shared" si="0"/>
        <v>1383</v>
      </c>
      <c r="F28" s="16"/>
      <c r="G28" s="16"/>
      <c r="H28" s="16"/>
      <c r="I28" s="16"/>
      <c r="J28" s="16"/>
      <c r="K28" s="16"/>
      <c r="L28" s="16"/>
      <c r="M28" s="16"/>
      <c r="N28" s="16">
        <f t="shared" si="2"/>
        <v>1383</v>
      </c>
      <c r="O28" s="16">
        <f t="shared" si="3"/>
        <v>16596</v>
      </c>
    </row>
    <row r="29" spans="1:15" ht="34.5" customHeight="1">
      <c r="A29" s="22">
        <f>A28+1</f>
        <v>16</v>
      </c>
      <c r="B29" s="24" t="s">
        <v>23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>
        <v>553.2</v>
      </c>
      <c r="L29" s="16"/>
      <c r="M29" s="16"/>
      <c r="N29" s="16">
        <f t="shared" si="2"/>
        <v>1936.2</v>
      </c>
      <c r="O29" s="16">
        <f t="shared" si="3"/>
        <v>23234.4</v>
      </c>
    </row>
    <row r="30" spans="1:15" ht="21.75" customHeight="1">
      <c r="A30" s="22">
        <f>A29+1</f>
        <v>17</v>
      </c>
      <c r="B30" s="24" t="s">
        <v>44</v>
      </c>
      <c r="C30" s="41">
        <v>1383</v>
      </c>
      <c r="D30" s="23">
        <v>1.5</v>
      </c>
      <c r="E30" s="41">
        <f t="shared" si="0"/>
        <v>2074.5</v>
      </c>
      <c r="F30" s="16"/>
      <c r="G30" s="16"/>
      <c r="H30" s="16"/>
      <c r="I30" s="16"/>
      <c r="J30" s="16"/>
      <c r="K30" s="16">
        <v>770</v>
      </c>
      <c r="L30" s="16"/>
      <c r="M30" s="16"/>
      <c r="N30" s="16">
        <f t="shared" si="2"/>
        <v>2844.5</v>
      </c>
      <c r="O30" s="16">
        <f t="shared" si="3"/>
        <v>34134</v>
      </c>
    </row>
    <row r="31" spans="1:15" ht="24" customHeight="1">
      <c r="A31" s="22">
        <v>18</v>
      </c>
      <c r="B31" s="43" t="s">
        <v>48</v>
      </c>
      <c r="C31" s="52">
        <v>1383</v>
      </c>
      <c r="D31" s="23">
        <v>1</v>
      </c>
      <c r="E31" s="52">
        <f t="shared" si="0"/>
        <v>1383</v>
      </c>
      <c r="F31" s="53"/>
      <c r="G31" s="53"/>
      <c r="H31" s="53"/>
      <c r="I31" s="53">
        <f>E31*4%</f>
        <v>55.32</v>
      </c>
      <c r="J31" s="53"/>
      <c r="K31" s="53"/>
      <c r="L31" s="53"/>
      <c r="M31" s="53"/>
      <c r="N31" s="16">
        <f t="shared" si="2"/>
        <v>1438.32</v>
      </c>
      <c r="O31" s="16">
        <f t="shared" si="3"/>
        <v>17259.84</v>
      </c>
    </row>
    <row r="32" spans="1:15" ht="24" customHeight="1">
      <c r="A32" s="45"/>
      <c r="B32" s="17" t="s">
        <v>2</v>
      </c>
      <c r="C32" s="46">
        <f>SUM(C14:C31)</f>
        <v>31053</v>
      </c>
      <c r="D32" s="46">
        <f>SUM(D14:D31)</f>
        <v>24.45</v>
      </c>
      <c r="E32" s="44">
        <f>SUM(E14:E31)</f>
        <v>42204.4</v>
      </c>
      <c r="F32" s="46">
        <f>SUM(F14:F30)</f>
        <v>0</v>
      </c>
      <c r="G32" s="44">
        <f>SUM(G14:G29)</f>
        <v>1448.72</v>
      </c>
      <c r="H32" s="44">
        <f>SUM(H14:H30)</f>
        <v>4648.62</v>
      </c>
      <c r="I32" s="44">
        <v>48.72</v>
      </c>
      <c r="J32" s="46">
        <f>SUM(J14:J30)</f>
        <v>905.69</v>
      </c>
      <c r="K32" s="46">
        <f>SUM(K14:K30)</f>
        <v>1323.2</v>
      </c>
      <c r="L32" s="46">
        <f>SUM(L14:L30)</f>
        <v>224.56</v>
      </c>
      <c r="M32" s="46">
        <f>SUM(M14:M30)</f>
        <v>2102.5</v>
      </c>
      <c r="N32" s="44">
        <f>SUM(N14:N31)</f>
        <v>52913.01</v>
      </c>
      <c r="O32" s="44">
        <f>SUM(O14:O31)</f>
        <v>634956.12</v>
      </c>
    </row>
    <row r="33" spans="1:15" ht="24" customHeight="1">
      <c r="A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73.5" customHeight="1">
      <c r="B34" s="51"/>
      <c r="C34" s="42" t="s">
        <v>66</v>
      </c>
      <c r="D34" s="10"/>
      <c r="E34" s="10"/>
      <c r="G34" s="10"/>
      <c r="H34" s="106" t="s">
        <v>67</v>
      </c>
      <c r="I34" s="106"/>
      <c r="J34" s="106"/>
      <c r="K34" s="49"/>
      <c r="L34" s="10"/>
      <c r="M34" s="10"/>
      <c r="N34" s="2"/>
      <c r="O34" s="2"/>
    </row>
    <row r="35" spans="4:15" ht="24" customHeight="1">
      <c r="D35" s="12"/>
      <c r="E35" s="12"/>
      <c r="F35" s="12"/>
      <c r="G35" s="12"/>
      <c r="H35" s="107"/>
      <c r="I35" s="107"/>
      <c r="J35" s="107"/>
      <c r="K35" s="12"/>
      <c r="L35" s="12"/>
      <c r="M35" s="12"/>
      <c r="N35" s="2"/>
      <c r="O35" s="2"/>
    </row>
    <row r="36" spans="2:15" ht="42.75" customHeight="1">
      <c r="B36" s="20"/>
      <c r="C36" s="42" t="s">
        <v>52</v>
      </c>
      <c r="D36" s="10"/>
      <c r="E36" s="10"/>
      <c r="F36" s="42"/>
      <c r="G36" s="10"/>
      <c r="H36" s="106" t="s">
        <v>53</v>
      </c>
      <c r="I36" s="106"/>
      <c r="J36" s="106"/>
      <c r="K36" s="49"/>
      <c r="L36" s="49"/>
      <c r="M36" s="10"/>
      <c r="N36" s="2"/>
      <c r="O36" s="2"/>
    </row>
    <row r="37" spans="1:15" ht="38.25" customHeight="1">
      <c r="A37" s="6" t="s">
        <v>4</v>
      </c>
      <c r="D37" s="2"/>
      <c r="E37" s="2"/>
      <c r="F37" s="11"/>
      <c r="G37" s="11"/>
      <c r="H37" s="107"/>
      <c r="I37" s="107"/>
      <c r="J37" s="107"/>
      <c r="K37" s="2"/>
      <c r="L37" s="2"/>
      <c r="M37" s="2"/>
      <c r="N37" s="2"/>
      <c r="O37" s="2"/>
    </row>
    <row r="38" spans="1:15" ht="24" customHeight="1">
      <c r="A38" s="3"/>
      <c r="D38" s="2"/>
      <c r="E38" s="2"/>
      <c r="F38" s="2"/>
      <c r="G38" s="2"/>
      <c r="K38" s="2"/>
      <c r="L38" s="2"/>
      <c r="M38" s="2"/>
      <c r="N38" s="2"/>
      <c r="O38" s="2"/>
    </row>
    <row r="39" ht="29.25" customHeight="1">
      <c r="A39" s="1"/>
    </row>
    <row r="40" spans="1:15" ht="20.25">
      <c r="A40" s="28"/>
      <c r="B40" s="28"/>
      <c r="C40" s="28"/>
      <c r="D40" s="28"/>
      <c r="E40" s="62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8"/>
      <c r="K42" s="28"/>
      <c r="L42" s="28"/>
      <c r="M42" s="28"/>
      <c r="N42" s="28"/>
      <c r="O42" s="28"/>
    </row>
    <row r="43" spans="1:15" ht="18">
      <c r="A43" s="63"/>
      <c r="B43" s="63"/>
      <c r="C43" s="63"/>
      <c r="D43" s="63"/>
      <c r="E43" s="19"/>
      <c r="F43" s="19"/>
      <c r="G43" s="63"/>
      <c r="H43" s="19"/>
      <c r="I43" s="19"/>
      <c r="J43" s="19"/>
      <c r="K43" s="28"/>
      <c r="L43" s="28"/>
      <c r="M43" s="28"/>
      <c r="N43" s="28"/>
      <c r="O43" s="28"/>
    </row>
    <row r="44" spans="1:15" ht="18">
      <c r="A44" s="63"/>
      <c r="B44" s="63"/>
      <c r="C44" s="63"/>
      <c r="D44" s="63"/>
      <c r="E44" s="19"/>
      <c r="F44" s="19"/>
      <c r="G44" s="63"/>
      <c r="H44" s="19"/>
      <c r="I44" s="19"/>
      <c r="J44" s="64"/>
      <c r="K44" s="28"/>
      <c r="L44" s="28"/>
      <c r="M44" s="28"/>
      <c r="N44" s="28"/>
      <c r="O44" s="28"/>
    </row>
    <row r="45" spans="1:15" ht="18">
      <c r="A45" s="63"/>
      <c r="B45" s="63"/>
      <c r="C45" s="63"/>
      <c r="D45" s="63"/>
      <c r="E45" s="19"/>
      <c r="F45" s="19"/>
      <c r="G45" s="63"/>
      <c r="H45" s="19"/>
      <c r="I45" s="19"/>
      <c r="J45" s="29"/>
      <c r="K45" s="28"/>
      <c r="L45" s="28"/>
      <c r="M45" s="28"/>
      <c r="N45" s="28"/>
      <c r="O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29"/>
    </row>
    <row r="55" s="28" customFormat="1" ht="21.75" customHeight="1"/>
    <row r="56" s="28" customFormat="1" ht="21.75" customHeight="1">
      <c r="E56" s="65"/>
    </row>
    <row r="57" s="28" customFormat="1" ht="21.75" customHeight="1"/>
    <row r="58" spans="1:6" s="28" customFormat="1" ht="0.75" customHeight="1">
      <c r="A58" s="66"/>
      <c r="B58" s="66"/>
      <c r="C58" s="66"/>
      <c r="D58" s="67"/>
      <c r="E58" s="68"/>
      <c r="F58" s="68"/>
    </row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5"/>
      <c r="B69" s="65"/>
      <c r="C69" s="65"/>
      <c r="D69" s="69"/>
      <c r="E69" s="70"/>
      <c r="F69" s="70"/>
    </row>
    <row r="70" spans="1:15" s="28" customFormat="1" ht="19.5" customHeight="1" hidden="1">
      <c r="A70"/>
      <c r="B70" s="58"/>
      <c r="C70" s="58"/>
      <c r="D70" s="58"/>
      <c r="F70" s="58"/>
      <c r="G70" s="58"/>
      <c r="H70" s="58"/>
      <c r="I70" s="58"/>
      <c r="J70" s="10"/>
      <c r="K70" s="10"/>
      <c r="L70"/>
      <c r="M70"/>
      <c r="N70"/>
      <c r="O70"/>
    </row>
    <row r="71" spans="1:15" s="28" customFormat="1" ht="19.5" customHeight="1" hidden="1">
      <c r="A71"/>
      <c r="B71" s="59"/>
      <c r="C71" s="59"/>
      <c r="D71" s="59"/>
      <c r="E71" s="59"/>
      <c r="F71" s="59"/>
      <c r="G71" s="101"/>
      <c r="H71" s="101"/>
      <c r="I71" s="55"/>
      <c r="J71" s="12"/>
      <c r="K71" s="12"/>
      <c r="L71"/>
      <c r="M71"/>
      <c r="N71"/>
      <c r="O71"/>
    </row>
    <row r="72" spans="1:15" s="28" customFormat="1" ht="19.5" customHeight="1" hidden="1">
      <c r="A72"/>
      <c r="B72" s="58"/>
      <c r="C72" s="58"/>
      <c r="D72" s="58"/>
      <c r="F72" s="58"/>
      <c r="G72" s="101"/>
      <c r="H72" s="101"/>
      <c r="I72" s="55"/>
      <c r="J72" s="10"/>
      <c r="K72" s="10"/>
      <c r="L72" s="11"/>
      <c r="M72"/>
      <c r="N72"/>
      <c r="O72" s="2"/>
    </row>
    <row r="73" spans="1:15" s="28" customFormat="1" ht="19.5" customHeight="1" hidden="1">
      <c r="A73"/>
      <c r="I73"/>
      <c r="J73"/>
      <c r="K73"/>
      <c r="L73"/>
      <c r="M73"/>
      <c r="N73"/>
      <c r="O73"/>
    </row>
    <row r="74" spans="1:15" s="28" customFormat="1" ht="0.75" customHeight="1">
      <c r="A74"/>
      <c r="I74"/>
      <c r="J74"/>
      <c r="K74"/>
      <c r="L74"/>
      <c r="M74"/>
      <c r="N74"/>
      <c r="O74"/>
    </row>
    <row r="75" spans="1:15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28.5" customHeight="1"/>
    <row r="78" ht="12.75">
      <c r="P78" s="2"/>
    </row>
  </sheetData>
  <sheetProtection/>
  <mergeCells count="24">
    <mergeCell ref="D8:I8"/>
    <mergeCell ref="A11:A13"/>
    <mergeCell ref="B11:B13"/>
    <mergeCell ref="C11:C13"/>
    <mergeCell ref="D11:D13"/>
    <mergeCell ref="O11:O13"/>
    <mergeCell ref="F12:F13"/>
    <mergeCell ref="G12:G13"/>
    <mergeCell ref="G71:H71"/>
    <mergeCell ref="G72:H72"/>
    <mergeCell ref="H36:J36"/>
    <mergeCell ref="H37:J37"/>
    <mergeCell ref="A2:O2"/>
    <mergeCell ref="M3:N3"/>
    <mergeCell ref="B4:C4"/>
    <mergeCell ref="K5:O5"/>
    <mergeCell ref="N11:N13"/>
    <mergeCell ref="J6:O6"/>
    <mergeCell ref="H34:J34"/>
    <mergeCell ref="H35:J35"/>
    <mergeCell ref="E11:E13"/>
    <mergeCell ref="F11:H11"/>
    <mergeCell ref="J11:M11"/>
    <mergeCell ref="H12:H1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="60" zoomScaleNormal="85" zoomScalePageLayoutView="0" workbookViewId="0" topLeftCell="A1">
      <selection activeCell="F34" sqref="F34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2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60"/>
      <c r="B3" s="71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84" t="s">
        <v>62</v>
      </c>
      <c r="N3" s="84"/>
      <c r="O3" s="61"/>
    </row>
    <row r="4" spans="1:15" ht="20.25">
      <c r="A4" s="60"/>
      <c r="B4" s="112" t="s">
        <v>60</v>
      </c>
      <c r="C4" s="112"/>
      <c r="D4" s="61"/>
      <c r="E4" s="61"/>
      <c r="F4" s="61"/>
      <c r="G4" s="61"/>
      <c r="H4" s="61"/>
      <c r="I4" s="61"/>
      <c r="J4" s="61"/>
      <c r="K4" s="72" t="s">
        <v>63</v>
      </c>
      <c r="L4" s="72"/>
      <c r="M4" s="72"/>
      <c r="N4" s="72"/>
      <c r="O4" s="71"/>
    </row>
    <row r="5" spans="1:15" ht="20.25">
      <c r="A5" s="60"/>
      <c r="B5" s="61"/>
      <c r="C5" s="71" t="s">
        <v>61</v>
      </c>
      <c r="D5" s="61"/>
      <c r="E5" s="61"/>
      <c r="F5" s="61"/>
      <c r="G5" s="61"/>
      <c r="H5" s="61"/>
      <c r="I5" s="61"/>
      <c r="J5" s="61"/>
      <c r="K5" s="84" t="s">
        <v>69</v>
      </c>
      <c r="L5" s="84"/>
      <c r="M5" s="84"/>
      <c r="N5" s="84"/>
      <c r="O5" s="84"/>
    </row>
    <row r="6" spans="1:15" ht="20.25">
      <c r="A6" s="60"/>
      <c r="B6" s="61"/>
      <c r="C6" s="61"/>
      <c r="D6" s="61"/>
      <c r="E6" s="61"/>
      <c r="F6" s="61"/>
      <c r="G6" s="61"/>
      <c r="H6" s="61"/>
      <c r="I6" s="61"/>
      <c r="J6" s="111" t="s">
        <v>65</v>
      </c>
      <c r="K6" s="111"/>
      <c r="L6" s="111"/>
      <c r="M6" s="111"/>
      <c r="N6" s="111"/>
      <c r="O6" s="111"/>
    </row>
    <row r="7" spans="1:15" ht="2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51</v>
      </c>
      <c r="O7" s="61"/>
    </row>
    <row r="8" spans="1:15" ht="20.25">
      <c r="A8" s="8"/>
      <c r="B8" s="9"/>
      <c r="C8" s="9"/>
      <c r="D8" s="89" t="s">
        <v>68</v>
      </c>
      <c r="E8" s="89"/>
      <c r="F8" s="89"/>
      <c r="G8" s="89"/>
      <c r="H8" s="89"/>
      <c r="I8" s="89"/>
      <c r="J8" s="9"/>
      <c r="K8" s="9"/>
      <c r="L8" s="9"/>
      <c r="M8" s="9"/>
      <c r="N8" s="9"/>
      <c r="O8" s="9"/>
    </row>
    <row r="9" spans="1:15" ht="18">
      <c r="A9" s="3"/>
      <c r="B9" s="4"/>
      <c r="C9" s="4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7" ht="18">
      <c r="A11" s="90" t="s">
        <v>0</v>
      </c>
      <c r="B11" s="90" t="s">
        <v>5</v>
      </c>
      <c r="C11" s="92" t="s">
        <v>7</v>
      </c>
      <c r="D11" s="90" t="s">
        <v>6</v>
      </c>
      <c r="E11" s="92" t="s">
        <v>7</v>
      </c>
      <c r="F11" s="95" t="s">
        <v>8</v>
      </c>
      <c r="G11" s="96"/>
      <c r="H11" s="96"/>
      <c r="I11" s="54"/>
      <c r="J11" s="90" t="s">
        <v>9</v>
      </c>
      <c r="K11" s="90"/>
      <c r="L11" s="90"/>
      <c r="M11" s="90"/>
      <c r="N11" s="90" t="s">
        <v>1</v>
      </c>
      <c r="O11" s="91" t="s">
        <v>10</v>
      </c>
      <c r="Q11" s="42"/>
    </row>
    <row r="12" spans="1:15" ht="47.25">
      <c r="A12" s="90"/>
      <c r="B12" s="90"/>
      <c r="C12" s="93"/>
      <c r="D12" s="90"/>
      <c r="E12" s="93"/>
      <c r="F12" s="99">
        <v>0.1</v>
      </c>
      <c r="G12" s="100">
        <v>0.2</v>
      </c>
      <c r="H12" s="99">
        <v>0.3</v>
      </c>
      <c r="I12" s="15" t="s">
        <v>54</v>
      </c>
      <c r="J12" s="14" t="s">
        <v>11</v>
      </c>
      <c r="K12" s="14" t="s">
        <v>12</v>
      </c>
      <c r="L12" s="14" t="s">
        <v>54</v>
      </c>
      <c r="M12" s="14" t="s">
        <v>41</v>
      </c>
      <c r="N12" s="90"/>
      <c r="O12" s="97"/>
    </row>
    <row r="13" spans="1:15" ht="15.75">
      <c r="A13" s="90"/>
      <c r="B13" s="91"/>
      <c r="C13" s="94"/>
      <c r="D13" s="90"/>
      <c r="E13" s="94"/>
      <c r="F13" s="90"/>
      <c r="G13" s="98"/>
      <c r="H13" s="90"/>
      <c r="I13" s="15">
        <v>0.04</v>
      </c>
      <c r="J13" s="15">
        <v>0.1</v>
      </c>
      <c r="K13" s="15">
        <v>0.4</v>
      </c>
      <c r="L13" s="15">
        <v>0.08</v>
      </c>
      <c r="M13" s="15">
        <v>0.1</v>
      </c>
      <c r="N13" s="90"/>
      <c r="O13" s="98"/>
    </row>
    <row r="14" spans="1:15" ht="18.75" customHeight="1">
      <c r="A14" s="22">
        <v>1</v>
      </c>
      <c r="B14" s="24" t="s">
        <v>13</v>
      </c>
      <c r="C14" s="41">
        <v>2693</v>
      </c>
      <c r="D14" s="21">
        <v>1</v>
      </c>
      <c r="E14" s="41">
        <f aca="true" t="shared" si="0" ref="E14:E31">C14*D14</f>
        <v>2693</v>
      </c>
      <c r="F14" s="39"/>
      <c r="G14" s="47"/>
      <c r="H14" s="39">
        <f>E14*30%</f>
        <v>807.9</v>
      </c>
      <c r="I14" s="39"/>
      <c r="J14" s="39"/>
      <c r="K14" s="39"/>
      <c r="L14" s="39"/>
      <c r="M14" s="39">
        <f>E14*10%</f>
        <v>269.3</v>
      </c>
      <c r="N14" s="16">
        <f>SUM(E14:M14)</f>
        <v>3770.2000000000003</v>
      </c>
      <c r="O14" s="16">
        <f>N14+('01,09,15'!N14*11)</f>
        <v>41484.799999999996</v>
      </c>
    </row>
    <row r="15" spans="1:18" ht="19.5" customHeight="1">
      <c r="A15" s="22">
        <f>A14+1</f>
        <v>2</v>
      </c>
      <c r="B15" s="24" t="s">
        <v>14</v>
      </c>
      <c r="C15" s="41">
        <v>2193</v>
      </c>
      <c r="D15" s="21">
        <v>1.8</v>
      </c>
      <c r="E15" s="41">
        <f t="shared" si="0"/>
        <v>3947.4</v>
      </c>
      <c r="F15" s="39"/>
      <c r="G15" s="47"/>
      <c r="H15" s="39">
        <f>E15*30%</f>
        <v>1184.22</v>
      </c>
      <c r="I15" s="39"/>
      <c r="J15" s="39"/>
      <c r="K15" s="39"/>
      <c r="L15" s="39"/>
      <c r="M15" s="39">
        <f aca="true" t="shared" si="1" ref="M15:M20">E15*10%</f>
        <v>394.74</v>
      </c>
      <c r="N15" s="16">
        <f aca="true" t="shared" si="2" ref="N15:N31">SUM(E15:M15)</f>
        <v>5526.36</v>
      </c>
      <c r="O15" s="16">
        <f>N15+('01,09,15'!N15*11)</f>
        <v>60800.04</v>
      </c>
      <c r="R15" s="7"/>
    </row>
    <row r="16" spans="1:15" ht="18.75">
      <c r="A16" s="22">
        <f>A15+1</f>
        <v>3</v>
      </c>
      <c r="B16" s="24" t="s">
        <v>14</v>
      </c>
      <c r="C16" s="41">
        <v>2193</v>
      </c>
      <c r="D16" s="21">
        <v>0.9</v>
      </c>
      <c r="E16" s="41">
        <f t="shared" si="0"/>
        <v>1973.7</v>
      </c>
      <c r="F16" s="39"/>
      <c r="G16" s="47">
        <f>E16*20%</f>
        <v>394.74</v>
      </c>
      <c r="H16" s="39"/>
      <c r="I16" s="39"/>
      <c r="J16" s="39"/>
      <c r="K16" s="39"/>
      <c r="L16" s="39"/>
      <c r="M16" s="39">
        <f t="shared" si="1"/>
        <v>197.37</v>
      </c>
      <c r="N16" s="16">
        <f t="shared" si="2"/>
        <v>2565.81</v>
      </c>
      <c r="O16" s="16">
        <f>N16+('01,09,15'!N16*11)</f>
        <v>28228.590000000007</v>
      </c>
    </row>
    <row r="17" spans="1:15" ht="18" customHeight="1">
      <c r="A17" s="22">
        <f>A16+1</f>
        <v>4</v>
      </c>
      <c r="B17" s="24" t="s">
        <v>14</v>
      </c>
      <c r="C17" s="41">
        <v>2026</v>
      </c>
      <c r="D17" s="21">
        <v>0.9</v>
      </c>
      <c r="E17" s="41">
        <f t="shared" si="0"/>
        <v>1823.4</v>
      </c>
      <c r="F17" s="39"/>
      <c r="G17" s="47">
        <f>E17*20%</f>
        <v>364.68000000000006</v>
      </c>
      <c r="H17" s="39"/>
      <c r="I17" s="39"/>
      <c r="J17" s="39"/>
      <c r="K17" s="39"/>
      <c r="L17" s="39"/>
      <c r="M17" s="39">
        <f t="shared" si="1"/>
        <v>182.34000000000003</v>
      </c>
      <c r="N17" s="16">
        <f t="shared" si="2"/>
        <v>2370.42</v>
      </c>
      <c r="O17" s="16">
        <f>N17+('01,09,15'!N17*11)</f>
        <v>26076.96</v>
      </c>
    </row>
    <row r="18" spans="1:15" ht="23.25" customHeight="1">
      <c r="A18" s="22">
        <f>A17+1</f>
        <v>5</v>
      </c>
      <c r="B18" s="24" t="s">
        <v>14</v>
      </c>
      <c r="C18" s="41">
        <v>1925</v>
      </c>
      <c r="D18" s="21">
        <v>3.6</v>
      </c>
      <c r="E18" s="41">
        <f t="shared" si="0"/>
        <v>6930</v>
      </c>
      <c r="F18" s="39"/>
      <c r="G18" s="47"/>
      <c r="H18" s="39">
        <f>E18*30%</f>
        <v>2079</v>
      </c>
      <c r="I18" s="39"/>
      <c r="J18" s="39"/>
      <c r="K18" s="39"/>
      <c r="L18" s="39"/>
      <c r="M18" s="39">
        <f t="shared" si="1"/>
        <v>693</v>
      </c>
      <c r="N18" s="16">
        <f t="shared" si="2"/>
        <v>9702</v>
      </c>
      <c r="O18" s="16">
        <f>N18+('01,09,15'!N18*11)</f>
        <v>106777.44</v>
      </c>
    </row>
    <row r="19" spans="1:15" ht="23.25" customHeight="1">
      <c r="A19" s="22">
        <v>6</v>
      </c>
      <c r="B19" s="24" t="s">
        <v>15</v>
      </c>
      <c r="C19" s="41">
        <v>1925</v>
      </c>
      <c r="D19" s="21">
        <v>1</v>
      </c>
      <c r="E19" s="41">
        <f t="shared" si="0"/>
        <v>1925</v>
      </c>
      <c r="F19" s="39"/>
      <c r="G19" s="47"/>
      <c r="H19" s="39">
        <f>E19*30%</f>
        <v>577.5</v>
      </c>
      <c r="I19" s="39"/>
      <c r="J19" s="39"/>
      <c r="K19" s="39"/>
      <c r="L19" s="39"/>
      <c r="M19" s="39">
        <f t="shared" si="1"/>
        <v>192.5</v>
      </c>
      <c r="N19" s="16">
        <f t="shared" si="2"/>
        <v>2695</v>
      </c>
      <c r="O19" s="16">
        <f>N19+('01,09,15'!N19*11)</f>
        <v>29660.4</v>
      </c>
    </row>
    <row r="20" spans="1:15" ht="24.75" customHeight="1">
      <c r="A20" s="43">
        <v>7</v>
      </c>
      <c r="B20" s="24" t="s">
        <v>16</v>
      </c>
      <c r="C20" s="41">
        <v>1925</v>
      </c>
      <c r="D20" s="21">
        <v>0.9</v>
      </c>
      <c r="E20" s="41">
        <f t="shared" si="0"/>
        <v>1732.5</v>
      </c>
      <c r="F20" s="39"/>
      <c r="G20" s="47">
        <f>E20*20%</f>
        <v>346.5</v>
      </c>
      <c r="H20" s="39"/>
      <c r="I20" s="39"/>
      <c r="J20" s="39"/>
      <c r="K20" s="39"/>
      <c r="L20" s="39"/>
      <c r="M20" s="39">
        <f t="shared" si="1"/>
        <v>173.25</v>
      </c>
      <c r="N20" s="16">
        <f t="shared" si="2"/>
        <v>2252.25</v>
      </c>
      <c r="O20" s="16">
        <f>N20+('01,09,15'!N20*11)</f>
        <v>24787.620000000003</v>
      </c>
    </row>
    <row r="21" spans="1:15" ht="23.25" customHeight="1">
      <c r="A21" s="22">
        <v>8</v>
      </c>
      <c r="B21" s="24" t="s">
        <v>17</v>
      </c>
      <c r="C21" s="41">
        <v>1714</v>
      </c>
      <c r="D21" s="21">
        <v>1</v>
      </c>
      <c r="E21" s="41">
        <f t="shared" si="0"/>
        <v>1714</v>
      </c>
      <c r="F21" s="39"/>
      <c r="G21" s="47">
        <f>E21*20%</f>
        <v>342.8</v>
      </c>
      <c r="H21" s="39"/>
      <c r="I21" s="39"/>
      <c r="J21" s="39">
        <f>E21*10%</f>
        <v>171.4</v>
      </c>
      <c r="K21" s="39"/>
      <c r="L21" s="39"/>
      <c r="M21" s="39"/>
      <c r="N21" s="16">
        <f t="shared" si="2"/>
        <v>2228.2000000000003</v>
      </c>
      <c r="O21" s="16">
        <f>N21+('01,09,15'!N21*11)</f>
        <v>24237</v>
      </c>
    </row>
    <row r="22" spans="1:18" ht="22.5" customHeight="1">
      <c r="A22" s="22">
        <v>9</v>
      </c>
      <c r="B22" s="24" t="s">
        <v>18</v>
      </c>
      <c r="C22" s="41">
        <v>1514</v>
      </c>
      <c r="D22" s="21">
        <v>0.25</v>
      </c>
      <c r="E22" s="41">
        <f t="shared" si="0"/>
        <v>378.5</v>
      </c>
      <c r="F22" s="39"/>
      <c r="G22" s="47"/>
      <c r="H22" s="39"/>
      <c r="I22" s="39"/>
      <c r="J22" s="39">
        <f>E22*10%</f>
        <v>37.85</v>
      </c>
      <c r="K22" s="39"/>
      <c r="L22" s="39"/>
      <c r="M22" s="39"/>
      <c r="N22" s="16">
        <f t="shared" si="2"/>
        <v>416.35</v>
      </c>
      <c r="O22" s="16">
        <f>N22+('01,09,15'!N22*11)</f>
        <v>4637.05</v>
      </c>
      <c r="R22" t="s">
        <v>43</v>
      </c>
    </row>
    <row r="23" spans="1:15" ht="37.5" customHeight="1">
      <c r="A23" s="22">
        <f>A22+1</f>
        <v>10</v>
      </c>
      <c r="B23" s="24" t="s">
        <v>19</v>
      </c>
      <c r="C23" s="41">
        <v>1514</v>
      </c>
      <c r="D23" s="21">
        <v>4.6</v>
      </c>
      <c r="E23" s="41">
        <f t="shared" si="0"/>
        <v>6964.4</v>
      </c>
      <c r="F23" s="39"/>
      <c r="G23" s="47"/>
      <c r="H23" s="39"/>
      <c r="I23" s="39"/>
      <c r="J23" s="39">
        <f>E23*10%</f>
        <v>696.44</v>
      </c>
      <c r="K23" s="39"/>
      <c r="L23" s="39"/>
      <c r="M23" s="39"/>
      <c r="N23" s="16">
        <f t="shared" si="2"/>
        <v>7660.84</v>
      </c>
      <c r="O23" s="16">
        <f>N23+('01,09,15'!N23*11)</f>
        <v>85321.71999999999</v>
      </c>
    </row>
    <row r="24" spans="1:15" ht="19.5" customHeight="1">
      <c r="A24" s="22">
        <f>A23+1</f>
        <v>11</v>
      </c>
      <c r="B24" s="24" t="s">
        <v>20</v>
      </c>
      <c r="C24" s="41">
        <v>1714</v>
      </c>
      <c r="D24" s="21">
        <v>1</v>
      </c>
      <c r="E24" s="41">
        <f t="shared" si="0"/>
        <v>1714</v>
      </c>
      <c r="F24" s="39"/>
      <c r="G24" s="39"/>
      <c r="H24" s="39"/>
      <c r="I24" s="39"/>
      <c r="J24" s="39"/>
      <c r="K24" s="39"/>
      <c r="L24" s="39"/>
      <c r="M24" s="48"/>
      <c r="N24" s="16">
        <f t="shared" si="2"/>
        <v>1714</v>
      </c>
      <c r="O24" s="16">
        <f>N24+('01,09,15'!N24*11)</f>
        <v>18852</v>
      </c>
    </row>
    <row r="25" spans="1:15" ht="21.75" customHeight="1">
      <c r="A25" s="22">
        <f>A24+1</f>
        <v>12</v>
      </c>
      <c r="B25" s="24" t="s">
        <v>21</v>
      </c>
      <c r="C25" s="41">
        <v>1414</v>
      </c>
      <c r="D25" s="21">
        <v>1</v>
      </c>
      <c r="E25" s="41">
        <f t="shared" si="0"/>
        <v>1414</v>
      </c>
      <c r="F25" s="39"/>
      <c r="G25" s="39"/>
      <c r="H25" s="39"/>
      <c r="I25" s="39"/>
      <c r="J25" s="39"/>
      <c r="K25" s="39"/>
      <c r="L25" s="39">
        <f>E25*8%</f>
        <v>113.12</v>
      </c>
      <c r="M25" s="48"/>
      <c r="N25" s="16">
        <f t="shared" si="2"/>
        <v>1527.12</v>
      </c>
      <c r="O25" s="16">
        <f>N25+('01,09,15'!N25*11)</f>
        <v>18194.76</v>
      </c>
    </row>
    <row r="26" spans="1:15" ht="24.75" customHeight="1">
      <c r="A26" s="22">
        <v>13</v>
      </c>
      <c r="B26" s="24" t="s">
        <v>21</v>
      </c>
      <c r="C26" s="41">
        <v>1393</v>
      </c>
      <c r="D26" s="50">
        <v>1</v>
      </c>
      <c r="E26" s="41">
        <f t="shared" si="0"/>
        <v>1393</v>
      </c>
      <c r="F26" s="39"/>
      <c r="G26" s="39"/>
      <c r="H26" s="39"/>
      <c r="I26" s="39"/>
      <c r="J26" s="39"/>
      <c r="K26" s="39"/>
      <c r="L26" s="39">
        <f>E26*8%</f>
        <v>111.44</v>
      </c>
      <c r="M26" s="48"/>
      <c r="N26" s="16">
        <f t="shared" si="2"/>
        <v>1504.44</v>
      </c>
      <c r="O26" s="16">
        <f>N26+('01,09,15'!N26*11)</f>
        <v>18053.28</v>
      </c>
    </row>
    <row r="27" spans="1:15" ht="27" customHeight="1">
      <c r="A27" s="22">
        <v>14</v>
      </c>
      <c r="B27" s="24" t="s">
        <v>22</v>
      </c>
      <c r="C27" s="41">
        <v>1378</v>
      </c>
      <c r="D27" s="23">
        <v>1</v>
      </c>
      <c r="E27" s="41">
        <f t="shared" si="0"/>
        <v>1378</v>
      </c>
      <c r="F27" s="16"/>
      <c r="G27" s="16"/>
      <c r="H27" s="16"/>
      <c r="I27" s="16"/>
      <c r="J27" s="16"/>
      <c r="K27" s="16"/>
      <c r="L27" s="16"/>
      <c r="M27" s="16"/>
      <c r="N27" s="16">
        <f t="shared" si="2"/>
        <v>1378</v>
      </c>
      <c r="O27" s="16">
        <f>N27+('01,09,15'!N27*11)</f>
        <v>16536</v>
      </c>
    </row>
    <row r="28" spans="1:15" ht="23.25" customHeight="1">
      <c r="A28" s="22">
        <f>A27+1</f>
        <v>15</v>
      </c>
      <c r="B28" s="24" t="s">
        <v>45</v>
      </c>
      <c r="C28" s="41">
        <v>1383</v>
      </c>
      <c r="D28" s="23">
        <v>1</v>
      </c>
      <c r="E28" s="41">
        <f t="shared" si="0"/>
        <v>1383</v>
      </c>
      <c r="F28" s="16"/>
      <c r="G28" s="16"/>
      <c r="H28" s="16"/>
      <c r="I28" s="16"/>
      <c r="J28" s="16"/>
      <c r="K28" s="16"/>
      <c r="L28" s="16"/>
      <c r="M28" s="16"/>
      <c r="N28" s="16">
        <f t="shared" si="2"/>
        <v>1383</v>
      </c>
      <c r="O28" s="16">
        <f>N28+('01,09,15'!N28*11)</f>
        <v>16596</v>
      </c>
    </row>
    <row r="29" spans="1:15" ht="34.5" customHeight="1">
      <c r="A29" s="22">
        <f>A28+1</f>
        <v>16</v>
      </c>
      <c r="B29" s="24" t="s">
        <v>23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>
        <v>553.2</v>
      </c>
      <c r="L29" s="16"/>
      <c r="M29" s="16"/>
      <c r="N29" s="16">
        <f t="shared" si="2"/>
        <v>1936.2</v>
      </c>
      <c r="O29" s="16">
        <f>N29+('01,09,15'!N29*11)</f>
        <v>23234.4</v>
      </c>
    </row>
    <row r="30" spans="1:15" ht="21.75" customHeight="1">
      <c r="A30" s="22">
        <f>A29+1</f>
        <v>17</v>
      </c>
      <c r="B30" s="24" t="s">
        <v>44</v>
      </c>
      <c r="C30" s="41">
        <v>1383</v>
      </c>
      <c r="D30" s="23">
        <v>1.5</v>
      </c>
      <c r="E30" s="41">
        <f t="shared" si="0"/>
        <v>2074.5</v>
      </c>
      <c r="F30" s="16"/>
      <c r="G30" s="16"/>
      <c r="H30" s="16"/>
      <c r="I30" s="16"/>
      <c r="J30" s="16"/>
      <c r="K30" s="16">
        <v>770</v>
      </c>
      <c r="L30" s="16"/>
      <c r="M30" s="16"/>
      <c r="N30" s="16">
        <f t="shared" si="2"/>
        <v>2844.5</v>
      </c>
      <c r="O30" s="16">
        <f>N30+('01,09,15'!N30*11)</f>
        <v>34134</v>
      </c>
    </row>
    <row r="31" spans="1:15" ht="24" customHeight="1">
      <c r="A31" s="22">
        <v>18</v>
      </c>
      <c r="B31" s="43" t="s">
        <v>48</v>
      </c>
      <c r="C31" s="52">
        <v>1383</v>
      </c>
      <c r="D31" s="23">
        <v>1</v>
      </c>
      <c r="E31" s="52">
        <f t="shared" si="0"/>
        <v>1383</v>
      </c>
      <c r="F31" s="53"/>
      <c r="G31" s="53"/>
      <c r="H31" s="53"/>
      <c r="I31" s="53">
        <f>E31*4%</f>
        <v>55.32</v>
      </c>
      <c r="J31" s="53"/>
      <c r="K31" s="53"/>
      <c r="L31" s="53"/>
      <c r="M31" s="53"/>
      <c r="N31" s="16">
        <f t="shared" si="2"/>
        <v>1438.32</v>
      </c>
      <c r="O31" s="16">
        <f>N31+('01,09,15'!N31*11)</f>
        <v>15372.24</v>
      </c>
    </row>
    <row r="32" spans="1:15" ht="24" customHeight="1">
      <c r="A32" s="45"/>
      <c r="B32" s="17" t="s">
        <v>2</v>
      </c>
      <c r="C32" s="46">
        <f>SUM(C14:C31)</f>
        <v>31053</v>
      </c>
      <c r="D32" s="46">
        <f>SUM(D14:D31)</f>
        <v>24.45</v>
      </c>
      <c r="E32" s="44">
        <f>SUM(E14:E31)</f>
        <v>42204.4</v>
      </c>
      <c r="F32" s="46">
        <f>SUM(F14:F30)</f>
        <v>0</v>
      </c>
      <c r="G32" s="44">
        <f>SUM(G14:G29)</f>
        <v>1448.72</v>
      </c>
      <c r="H32" s="44">
        <f>SUM(H14:H30)</f>
        <v>4648.62</v>
      </c>
      <c r="I32" s="44">
        <v>48.72</v>
      </c>
      <c r="J32" s="46">
        <f>SUM(J14:J30)</f>
        <v>905.69</v>
      </c>
      <c r="K32" s="46">
        <f>SUM(K14:K30)</f>
        <v>1323.2</v>
      </c>
      <c r="L32" s="46">
        <f>SUM(L14:L30)</f>
        <v>224.56</v>
      </c>
      <c r="M32" s="46">
        <f>SUM(M14:M30)</f>
        <v>2102.5</v>
      </c>
      <c r="N32" s="44">
        <f>SUM(N14:N31)</f>
        <v>52913.01</v>
      </c>
      <c r="O32" s="44">
        <f>SUM(O14:O31)</f>
        <v>592984.3</v>
      </c>
    </row>
    <row r="33" spans="1:15" ht="24" customHeight="1">
      <c r="A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73.5" customHeight="1">
      <c r="B34" s="51"/>
      <c r="C34" s="42" t="s">
        <v>66</v>
      </c>
      <c r="D34" s="10"/>
      <c r="E34" s="10"/>
      <c r="G34" s="10"/>
      <c r="H34" s="106" t="s">
        <v>67</v>
      </c>
      <c r="I34" s="106"/>
      <c r="J34" s="106"/>
      <c r="K34" s="49"/>
      <c r="L34" s="10"/>
      <c r="M34" s="10"/>
      <c r="N34" s="2"/>
      <c r="O34" s="2"/>
    </row>
    <row r="35" spans="4:15" ht="24" customHeight="1">
      <c r="D35" s="12"/>
      <c r="E35" s="12"/>
      <c r="F35" s="12"/>
      <c r="G35" s="12"/>
      <c r="H35" s="107"/>
      <c r="I35" s="107"/>
      <c r="J35" s="107"/>
      <c r="K35" s="12"/>
      <c r="L35" s="12"/>
      <c r="M35" s="12"/>
      <c r="N35" s="2"/>
      <c r="O35" s="2"/>
    </row>
    <row r="36" spans="2:15" ht="42.75" customHeight="1">
      <c r="B36" s="20"/>
      <c r="C36" s="42" t="s">
        <v>52</v>
      </c>
      <c r="D36" s="10"/>
      <c r="E36" s="10"/>
      <c r="F36" s="42"/>
      <c r="G36" s="10"/>
      <c r="H36" s="106" t="s">
        <v>53</v>
      </c>
      <c r="I36" s="106"/>
      <c r="J36" s="106"/>
      <c r="K36" s="49"/>
      <c r="L36" s="49"/>
      <c r="M36" s="10"/>
      <c r="N36" s="2"/>
      <c r="O36" s="2"/>
    </row>
    <row r="37" spans="1:15" ht="38.25" customHeight="1">
      <c r="A37" s="6" t="s">
        <v>4</v>
      </c>
      <c r="D37" s="2"/>
      <c r="E37" s="2"/>
      <c r="F37" s="11"/>
      <c r="G37" s="11"/>
      <c r="H37" s="107"/>
      <c r="I37" s="107"/>
      <c r="J37" s="107"/>
      <c r="K37" s="2"/>
      <c r="L37" s="2"/>
      <c r="M37" s="2"/>
      <c r="N37" s="2"/>
      <c r="O37" s="2"/>
    </row>
    <row r="38" spans="1:15" ht="24" customHeight="1">
      <c r="A38" s="3"/>
      <c r="D38" s="2"/>
      <c r="E38" s="2"/>
      <c r="F38" s="2"/>
      <c r="G38" s="2"/>
      <c r="K38" s="2"/>
      <c r="L38" s="2"/>
      <c r="M38" s="2"/>
      <c r="N38" s="2"/>
      <c r="O38" s="2"/>
    </row>
    <row r="39" ht="29.25" customHeight="1">
      <c r="A39" s="1"/>
    </row>
    <row r="40" spans="1:15" ht="20.25">
      <c r="A40" s="28"/>
      <c r="B40" s="28"/>
      <c r="C40" s="28"/>
      <c r="D40" s="28"/>
      <c r="E40" s="62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8"/>
      <c r="K42" s="28"/>
      <c r="L42" s="28"/>
      <c r="M42" s="28"/>
      <c r="N42" s="28"/>
      <c r="O42" s="28"/>
    </row>
    <row r="43" spans="1:15" ht="18">
      <c r="A43" s="63"/>
      <c r="B43" s="63"/>
      <c r="C43" s="63"/>
      <c r="D43" s="63"/>
      <c r="E43" s="19"/>
      <c r="F43" s="19"/>
      <c r="G43" s="63"/>
      <c r="H43" s="19"/>
      <c r="I43" s="19"/>
      <c r="J43" s="19"/>
      <c r="K43" s="28"/>
      <c r="L43" s="28"/>
      <c r="M43" s="28"/>
      <c r="N43" s="28"/>
      <c r="O43" s="28"/>
    </row>
    <row r="44" spans="1:15" ht="18">
      <c r="A44" s="63"/>
      <c r="B44" s="63"/>
      <c r="C44" s="63"/>
      <c r="D44" s="63"/>
      <c r="E44" s="19"/>
      <c r="F44" s="19"/>
      <c r="G44" s="63"/>
      <c r="H44" s="19"/>
      <c r="I44" s="19"/>
      <c r="J44" s="64"/>
      <c r="K44" s="28"/>
      <c r="L44" s="28"/>
      <c r="M44" s="28"/>
      <c r="N44" s="28"/>
      <c r="O44" s="28"/>
    </row>
    <row r="45" spans="1:15" ht="18">
      <c r="A45" s="63"/>
      <c r="B45" s="63"/>
      <c r="C45" s="63"/>
      <c r="D45" s="63"/>
      <c r="E45" s="19"/>
      <c r="F45" s="19"/>
      <c r="G45" s="63"/>
      <c r="H45" s="19"/>
      <c r="I45" s="19"/>
      <c r="J45" s="29"/>
      <c r="K45" s="28"/>
      <c r="L45" s="28"/>
      <c r="M45" s="28"/>
      <c r="N45" s="28"/>
      <c r="O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29"/>
    </row>
    <row r="55" s="28" customFormat="1" ht="21.75" customHeight="1"/>
    <row r="56" s="28" customFormat="1" ht="21.75" customHeight="1">
      <c r="E56" s="65"/>
    </row>
    <row r="57" s="28" customFormat="1" ht="21.75" customHeight="1"/>
    <row r="58" spans="1:6" s="28" customFormat="1" ht="0.75" customHeight="1">
      <c r="A58" s="66"/>
      <c r="B58" s="66"/>
      <c r="C58" s="66"/>
      <c r="D58" s="67"/>
      <c r="E58" s="68"/>
      <c r="F58" s="68"/>
    </row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5"/>
      <c r="B69" s="65"/>
      <c r="C69" s="65"/>
      <c r="D69" s="69"/>
      <c r="E69" s="70"/>
      <c r="F69" s="70"/>
    </row>
    <row r="70" spans="1:15" s="28" customFormat="1" ht="19.5" customHeight="1" hidden="1">
      <c r="A70"/>
      <c r="B70" s="58"/>
      <c r="C70" s="58"/>
      <c r="D70" s="58"/>
      <c r="F70" s="58"/>
      <c r="G70" s="58"/>
      <c r="H70" s="58"/>
      <c r="I70" s="58"/>
      <c r="J70" s="10"/>
      <c r="K70" s="10"/>
      <c r="L70"/>
      <c r="M70"/>
      <c r="N70"/>
      <c r="O70"/>
    </row>
    <row r="71" spans="1:15" s="28" customFormat="1" ht="19.5" customHeight="1" hidden="1">
      <c r="A71"/>
      <c r="B71" s="59"/>
      <c r="C71" s="59"/>
      <c r="D71" s="59"/>
      <c r="E71" s="59"/>
      <c r="F71" s="59"/>
      <c r="G71" s="101"/>
      <c r="H71" s="101"/>
      <c r="I71" s="55"/>
      <c r="J71" s="12"/>
      <c r="K71" s="12"/>
      <c r="L71"/>
      <c r="M71"/>
      <c r="N71"/>
      <c r="O71"/>
    </row>
    <row r="72" spans="1:15" s="28" customFormat="1" ht="19.5" customHeight="1" hidden="1">
      <c r="A72"/>
      <c r="B72" s="58"/>
      <c r="C72" s="58"/>
      <c r="D72" s="58"/>
      <c r="F72" s="58"/>
      <c r="G72" s="101"/>
      <c r="H72" s="101"/>
      <c r="I72" s="55"/>
      <c r="J72" s="10"/>
      <c r="K72" s="10"/>
      <c r="L72" s="11"/>
      <c r="M72"/>
      <c r="N72"/>
      <c r="O72" s="2"/>
    </row>
    <row r="73" spans="1:15" s="28" customFormat="1" ht="19.5" customHeight="1" hidden="1">
      <c r="A73"/>
      <c r="I73"/>
      <c r="J73"/>
      <c r="K73"/>
      <c r="L73"/>
      <c r="M73"/>
      <c r="N73"/>
      <c r="O73"/>
    </row>
    <row r="74" spans="1:15" s="28" customFormat="1" ht="0.75" customHeight="1">
      <c r="A74"/>
      <c r="I74"/>
      <c r="J74"/>
      <c r="K74"/>
      <c r="L74"/>
      <c r="M74"/>
      <c r="N74"/>
      <c r="O74"/>
    </row>
    <row r="75" spans="1:15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28.5" customHeight="1"/>
    <row r="78" ht="12.75">
      <c r="P78" s="2"/>
    </row>
  </sheetData>
  <sheetProtection/>
  <mergeCells count="24">
    <mergeCell ref="O11:O13"/>
    <mergeCell ref="F12:F13"/>
    <mergeCell ref="H34:J34"/>
    <mergeCell ref="H35:J35"/>
    <mergeCell ref="G71:H71"/>
    <mergeCell ref="G72:H72"/>
    <mergeCell ref="H36:J36"/>
    <mergeCell ref="H37:J37"/>
    <mergeCell ref="A11:A13"/>
    <mergeCell ref="B11:B13"/>
    <mergeCell ref="J11:M11"/>
    <mergeCell ref="N11:N13"/>
    <mergeCell ref="C11:C13"/>
    <mergeCell ref="D11:D13"/>
    <mergeCell ref="G12:G13"/>
    <mergeCell ref="H12:H13"/>
    <mergeCell ref="E11:E13"/>
    <mergeCell ref="F11:H11"/>
    <mergeCell ref="A2:O2"/>
    <mergeCell ref="M3:N3"/>
    <mergeCell ref="B4:C4"/>
    <mergeCell ref="K5:O5"/>
    <mergeCell ref="J6:O6"/>
    <mergeCell ref="D8:I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3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="60" zoomScaleNormal="85" zoomScalePageLayoutView="0" workbookViewId="0" topLeftCell="A1">
      <selection activeCell="G37" sqref="G37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2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60"/>
      <c r="B3" s="71" t="s">
        <v>59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84" t="s">
        <v>62</v>
      </c>
      <c r="N3" s="84"/>
      <c r="O3" s="61"/>
    </row>
    <row r="4" spans="1:15" ht="20.25">
      <c r="A4" s="60"/>
      <c r="B4" s="112" t="s">
        <v>60</v>
      </c>
      <c r="C4" s="112"/>
      <c r="D4" s="61"/>
      <c r="E4" s="61"/>
      <c r="F4" s="61"/>
      <c r="G4" s="61"/>
      <c r="H4" s="61"/>
      <c r="I4" s="61"/>
      <c r="J4" s="61"/>
      <c r="K4" s="72" t="s">
        <v>63</v>
      </c>
      <c r="L4" s="72"/>
      <c r="M4" s="72"/>
      <c r="N4" s="72"/>
      <c r="O4" s="71"/>
    </row>
    <row r="5" spans="1:15" ht="20.25">
      <c r="A5" s="60"/>
      <c r="B5" s="61"/>
      <c r="C5" s="71" t="s">
        <v>61</v>
      </c>
      <c r="D5" s="61"/>
      <c r="E5" s="61"/>
      <c r="F5" s="61"/>
      <c r="G5" s="61"/>
      <c r="H5" s="61"/>
      <c r="I5" s="61"/>
      <c r="J5" s="61"/>
      <c r="K5" s="84" t="s">
        <v>64</v>
      </c>
      <c r="L5" s="84"/>
      <c r="M5" s="84"/>
      <c r="N5" s="84"/>
      <c r="O5" s="84"/>
    </row>
    <row r="6" spans="1:15" ht="20.25">
      <c r="A6" s="60"/>
      <c r="B6" s="61"/>
      <c r="C6" s="61"/>
      <c r="D6" s="61"/>
      <c r="E6" s="61"/>
      <c r="F6" s="61"/>
      <c r="G6" s="61"/>
      <c r="H6" s="61"/>
      <c r="I6" s="61"/>
      <c r="J6" s="111" t="s">
        <v>65</v>
      </c>
      <c r="K6" s="111"/>
      <c r="L6" s="111"/>
      <c r="M6" s="111"/>
      <c r="N6" s="111"/>
      <c r="O6" s="111"/>
    </row>
    <row r="7" spans="1:15" ht="2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51</v>
      </c>
      <c r="O7" s="61"/>
    </row>
    <row r="8" spans="1:15" ht="20.25">
      <c r="A8" s="8"/>
      <c r="B8" s="9"/>
      <c r="C8" s="9"/>
      <c r="D8" s="89" t="s">
        <v>58</v>
      </c>
      <c r="E8" s="89"/>
      <c r="F8" s="89"/>
      <c r="G8" s="89"/>
      <c r="H8" s="89"/>
      <c r="I8" s="89"/>
      <c r="J8" s="9"/>
      <c r="K8" s="9"/>
      <c r="L8" s="9"/>
      <c r="M8" s="9"/>
      <c r="N8" s="9"/>
      <c r="O8" s="9"/>
    </row>
    <row r="9" spans="1:15" ht="18">
      <c r="A9" s="3"/>
      <c r="B9" s="4"/>
      <c r="C9" s="4"/>
      <c r="D9" s="2"/>
      <c r="E9" s="2"/>
      <c r="F9" s="20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7" ht="18">
      <c r="A11" s="90" t="s">
        <v>0</v>
      </c>
      <c r="B11" s="90" t="s">
        <v>5</v>
      </c>
      <c r="C11" s="92" t="s">
        <v>7</v>
      </c>
      <c r="D11" s="90" t="s">
        <v>6</v>
      </c>
      <c r="E11" s="92" t="s">
        <v>7</v>
      </c>
      <c r="F11" s="95" t="s">
        <v>8</v>
      </c>
      <c r="G11" s="96"/>
      <c r="H11" s="96"/>
      <c r="I11" s="54"/>
      <c r="J11" s="90" t="s">
        <v>9</v>
      </c>
      <c r="K11" s="90"/>
      <c r="L11" s="90"/>
      <c r="M11" s="90"/>
      <c r="N11" s="90" t="s">
        <v>1</v>
      </c>
      <c r="O11" s="91" t="s">
        <v>10</v>
      </c>
      <c r="Q11" s="42"/>
    </row>
    <row r="12" spans="1:15" ht="47.25">
      <c r="A12" s="90"/>
      <c r="B12" s="90"/>
      <c r="C12" s="93"/>
      <c r="D12" s="90"/>
      <c r="E12" s="93"/>
      <c r="F12" s="99">
        <v>0.1</v>
      </c>
      <c r="G12" s="100">
        <v>0.2</v>
      </c>
      <c r="H12" s="99">
        <v>0.3</v>
      </c>
      <c r="I12" s="15">
        <v>0.04</v>
      </c>
      <c r="J12" s="14" t="s">
        <v>11</v>
      </c>
      <c r="K12" s="14" t="s">
        <v>12</v>
      </c>
      <c r="L12" s="14" t="s">
        <v>54</v>
      </c>
      <c r="M12" s="14" t="s">
        <v>41</v>
      </c>
      <c r="N12" s="90"/>
      <c r="O12" s="97"/>
    </row>
    <row r="13" spans="1:15" ht="15.75">
      <c r="A13" s="90"/>
      <c r="B13" s="91"/>
      <c r="C13" s="94"/>
      <c r="D13" s="90"/>
      <c r="E13" s="94"/>
      <c r="F13" s="90"/>
      <c r="G13" s="98"/>
      <c r="H13" s="90"/>
      <c r="I13" s="14"/>
      <c r="J13" s="15">
        <v>0.1</v>
      </c>
      <c r="K13" s="15">
        <v>0.4</v>
      </c>
      <c r="L13" s="15">
        <v>0.08</v>
      </c>
      <c r="M13" s="15">
        <v>0.1</v>
      </c>
      <c r="N13" s="90"/>
      <c r="O13" s="98"/>
    </row>
    <row r="14" spans="1:15" ht="18.75" customHeight="1">
      <c r="A14" s="22">
        <v>1</v>
      </c>
      <c r="B14" s="24" t="s">
        <v>13</v>
      </c>
      <c r="C14" s="41">
        <v>2449</v>
      </c>
      <c r="D14" s="21">
        <v>1</v>
      </c>
      <c r="E14" s="41">
        <f aca="true" t="shared" si="0" ref="E14:E31">C14*D14</f>
        <v>2449</v>
      </c>
      <c r="F14" s="39"/>
      <c r="G14" s="47"/>
      <c r="H14" s="39">
        <f>E14*30%</f>
        <v>734.6999999999999</v>
      </c>
      <c r="I14" s="39"/>
      <c r="J14" s="39"/>
      <c r="K14" s="39"/>
      <c r="L14" s="39"/>
      <c r="M14" s="39">
        <f>E14*10%</f>
        <v>244.9</v>
      </c>
      <c r="N14" s="16">
        <f aca="true" t="shared" si="1" ref="N14:N30">E14+F14+G14+H14+J14+K14+L14+M14</f>
        <v>3428.6</v>
      </c>
      <c r="O14" s="16">
        <f aca="true" t="shared" si="2" ref="O14:O30">N14*12</f>
        <v>41143.2</v>
      </c>
    </row>
    <row r="15" spans="1:18" ht="19.5" customHeight="1">
      <c r="A15" s="22">
        <f>A14+1</f>
        <v>2</v>
      </c>
      <c r="B15" s="24" t="s">
        <v>14</v>
      </c>
      <c r="C15" s="41">
        <v>1994</v>
      </c>
      <c r="D15" s="21">
        <v>1.8</v>
      </c>
      <c r="E15" s="41">
        <f t="shared" si="0"/>
        <v>3589.2000000000003</v>
      </c>
      <c r="F15" s="39"/>
      <c r="G15" s="47"/>
      <c r="H15" s="39">
        <f>E15*30%</f>
        <v>1076.76</v>
      </c>
      <c r="I15" s="39"/>
      <c r="J15" s="39"/>
      <c r="K15" s="39"/>
      <c r="L15" s="39"/>
      <c r="M15" s="39">
        <f aca="true" t="shared" si="3" ref="M15:M20">E15*10%</f>
        <v>358.9200000000001</v>
      </c>
      <c r="N15" s="16">
        <f t="shared" si="1"/>
        <v>5024.88</v>
      </c>
      <c r="O15" s="16">
        <f t="shared" si="2"/>
        <v>60298.56</v>
      </c>
      <c r="R15" s="7"/>
    </row>
    <row r="16" spans="1:15" ht="18.75">
      <c r="A16" s="22">
        <f>A15+1</f>
        <v>3</v>
      </c>
      <c r="B16" s="24" t="s">
        <v>14</v>
      </c>
      <c r="C16" s="41">
        <v>1994</v>
      </c>
      <c r="D16" s="21">
        <v>0.9</v>
      </c>
      <c r="E16" s="41">
        <f t="shared" si="0"/>
        <v>1794.6000000000001</v>
      </c>
      <c r="F16" s="39"/>
      <c r="G16" s="47">
        <f>E16*20%</f>
        <v>358.9200000000001</v>
      </c>
      <c r="H16" s="39"/>
      <c r="I16" s="39"/>
      <c r="J16" s="39"/>
      <c r="K16" s="39"/>
      <c r="L16" s="39"/>
      <c r="M16" s="39">
        <f t="shared" si="3"/>
        <v>179.46000000000004</v>
      </c>
      <c r="N16" s="16">
        <f t="shared" si="1"/>
        <v>2332.9800000000005</v>
      </c>
      <c r="O16" s="16">
        <f t="shared" si="2"/>
        <v>27995.760000000006</v>
      </c>
    </row>
    <row r="17" spans="1:15" ht="18" customHeight="1">
      <c r="A17" s="22">
        <f>A16+1</f>
        <v>4</v>
      </c>
      <c r="B17" s="24" t="s">
        <v>14</v>
      </c>
      <c r="C17" s="41">
        <v>1842</v>
      </c>
      <c r="D17" s="21">
        <v>0.9</v>
      </c>
      <c r="E17" s="41">
        <f t="shared" si="0"/>
        <v>1657.8</v>
      </c>
      <c r="F17" s="39"/>
      <c r="G17" s="47">
        <f>E17*20%</f>
        <v>331.56</v>
      </c>
      <c r="H17" s="39"/>
      <c r="I17" s="39"/>
      <c r="J17" s="39"/>
      <c r="K17" s="39"/>
      <c r="L17" s="39"/>
      <c r="M17" s="39">
        <f t="shared" si="3"/>
        <v>165.78</v>
      </c>
      <c r="N17" s="16">
        <f t="shared" si="1"/>
        <v>2155.14</v>
      </c>
      <c r="O17" s="16">
        <f t="shared" si="2"/>
        <v>25861.68</v>
      </c>
    </row>
    <row r="18" spans="1:15" ht="23.25" customHeight="1">
      <c r="A18" s="22">
        <f>A17+1</f>
        <v>5</v>
      </c>
      <c r="B18" s="24" t="s">
        <v>14</v>
      </c>
      <c r="C18" s="41">
        <v>1751</v>
      </c>
      <c r="D18" s="21">
        <v>3.6</v>
      </c>
      <c r="E18" s="41">
        <f t="shared" si="0"/>
        <v>6303.6</v>
      </c>
      <c r="F18" s="39"/>
      <c r="G18" s="47"/>
      <c r="H18" s="39">
        <f>E18*30%</f>
        <v>1891.08</v>
      </c>
      <c r="I18" s="39"/>
      <c r="J18" s="39"/>
      <c r="K18" s="39"/>
      <c r="L18" s="39"/>
      <c r="M18" s="39">
        <f t="shared" si="3"/>
        <v>630.3600000000001</v>
      </c>
      <c r="N18" s="16">
        <f t="shared" si="1"/>
        <v>8825.04</v>
      </c>
      <c r="O18" s="16">
        <f t="shared" si="2"/>
        <v>105900.48000000001</v>
      </c>
    </row>
    <row r="19" spans="1:15" ht="23.25" customHeight="1">
      <c r="A19" s="22">
        <v>6</v>
      </c>
      <c r="B19" s="24" t="s">
        <v>15</v>
      </c>
      <c r="C19" s="41">
        <v>1751</v>
      </c>
      <c r="D19" s="21">
        <v>1</v>
      </c>
      <c r="E19" s="41">
        <f t="shared" si="0"/>
        <v>1751</v>
      </c>
      <c r="F19" s="39"/>
      <c r="G19" s="47"/>
      <c r="H19" s="39">
        <f>E19*30%</f>
        <v>525.3</v>
      </c>
      <c r="I19" s="39"/>
      <c r="J19" s="39"/>
      <c r="K19" s="39"/>
      <c r="L19" s="39"/>
      <c r="M19" s="39">
        <f t="shared" si="3"/>
        <v>175.10000000000002</v>
      </c>
      <c r="N19" s="16">
        <f t="shared" si="1"/>
        <v>2451.4</v>
      </c>
      <c r="O19" s="16">
        <f t="shared" si="2"/>
        <v>29416.800000000003</v>
      </c>
    </row>
    <row r="20" spans="1:15" ht="24.75" customHeight="1">
      <c r="A20" s="43">
        <v>7</v>
      </c>
      <c r="B20" s="24" t="s">
        <v>16</v>
      </c>
      <c r="C20" s="41">
        <v>1751</v>
      </c>
      <c r="D20" s="21">
        <v>0.9</v>
      </c>
      <c r="E20" s="41">
        <f t="shared" si="0"/>
        <v>1575.9</v>
      </c>
      <c r="F20" s="39"/>
      <c r="G20" s="47">
        <f>E20*20%</f>
        <v>315.18000000000006</v>
      </c>
      <c r="H20" s="39"/>
      <c r="I20" s="39"/>
      <c r="J20" s="39"/>
      <c r="K20" s="39"/>
      <c r="L20" s="39"/>
      <c r="M20" s="39">
        <f t="shared" si="3"/>
        <v>157.59000000000003</v>
      </c>
      <c r="N20" s="16">
        <f t="shared" si="1"/>
        <v>2048.67</v>
      </c>
      <c r="O20" s="16">
        <f t="shared" si="2"/>
        <v>24584.04</v>
      </c>
    </row>
    <row r="21" spans="1:15" ht="23.25" customHeight="1">
      <c r="A21" s="22">
        <v>8</v>
      </c>
      <c r="B21" s="24" t="s">
        <v>17</v>
      </c>
      <c r="C21" s="41">
        <v>1558</v>
      </c>
      <c r="D21" s="21">
        <v>1</v>
      </c>
      <c r="E21" s="41">
        <f t="shared" si="0"/>
        <v>1558</v>
      </c>
      <c r="F21" s="39"/>
      <c r="G21" s="47">
        <f>E21*20%</f>
        <v>311.6</v>
      </c>
      <c r="H21" s="39"/>
      <c r="I21" s="39"/>
      <c r="J21" s="39">
        <v>131.2</v>
      </c>
      <c r="K21" s="39"/>
      <c r="L21" s="39"/>
      <c r="M21" s="39"/>
      <c r="N21" s="16">
        <f t="shared" si="1"/>
        <v>2000.8</v>
      </c>
      <c r="O21" s="16">
        <f t="shared" si="2"/>
        <v>24009.6</v>
      </c>
    </row>
    <row r="22" spans="1:18" ht="22.5" customHeight="1">
      <c r="A22" s="22">
        <v>9</v>
      </c>
      <c r="B22" s="24" t="s">
        <v>18</v>
      </c>
      <c r="C22" s="41">
        <v>1413</v>
      </c>
      <c r="D22" s="21">
        <v>0.25</v>
      </c>
      <c r="E22" s="41">
        <f t="shared" si="0"/>
        <v>353.25</v>
      </c>
      <c r="F22" s="39"/>
      <c r="G22" s="47"/>
      <c r="H22" s="39"/>
      <c r="I22" s="39"/>
      <c r="J22" s="39">
        <v>30.45</v>
      </c>
      <c r="K22" s="39"/>
      <c r="L22" s="39"/>
      <c r="M22" s="39"/>
      <c r="N22" s="16">
        <f t="shared" si="1"/>
        <v>383.7</v>
      </c>
      <c r="O22" s="16">
        <f t="shared" si="2"/>
        <v>4604.4</v>
      </c>
      <c r="R22" t="s">
        <v>43</v>
      </c>
    </row>
    <row r="23" spans="1:15" ht="22.5" customHeight="1">
      <c r="A23" s="22">
        <f>A22+1</f>
        <v>10</v>
      </c>
      <c r="B23" s="24" t="s">
        <v>19</v>
      </c>
      <c r="C23" s="41">
        <v>1413</v>
      </c>
      <c r="D23" s="21">
        <v>4.6</v>
      </c>
      <c r="E23" s="41">
        <f t="shared" si="0"/>
        <v>6499.799999999999</v>
      </c>
      <c r="F23" s="39"/>
      <c r="G23" s="47"/>
      <c r="H23" s="39"/>
      <c r="I23" s="39"/>
      <c r="J23" s="39">
        <v>560.28</v>
      </c>
      <c r="K23" s="39"/>
      <c r="L23" s="39"/>
      <c r="M23" s="39"/>
      <c r="N23" s="16">
        <f t="shared" si="1"/>
        <v>7060.079999999999</v>
      </c>
      <c r="O23" s="16">
        <f t="shared" si="2"/>
        <v>84720.95999999999</v>
      </c>
    </row>
    <row r="24" spans="1:15" ht="19.5" customHeight="1">
      <c r="A24" s="22">
        <f>A23+1</f>
        <v>11</v>
      </c>
      <c r="B24" s="24" t="s">
        <v>20</v>
      </c>
      <c r="C24" s="41">
        <v>1558</v>
      </c>
      <c r="D24" s="21">
        <v>1</v>
      </c>
      <c r="E24" s="41">
        <f t="shared" si="0"/>
        <v>1558</v>
      </c>
      <c r="F24" s="39"/>
      <c r="G24" s="39"/>
      <c r="H24" s="39"/>
      <c r="I24" s="39"/>
      <c r="J24" s="39"/>
      <c r="K24" s="39"/>
      <c r="L24" s="39"/>
      <c r="M24" s="48"/>
      <c r="N24" s="16">
        <f t="shared" si="1"/>
        <v>1558</v>
      </c>
      <c r="O24" s="16">
        <f t="shared" si="2"/>
        <v>18696</v>
      </c>
    </row>
    <row r="25" spans="1:15" ht="21.75" customHeight="1">
      <c r="A25" s="22">
        <f>A24+1</f>
        <v>12</v>
      </c>
      <c r="B25" s="24" t="s">
        <v>21</v>
      </c>
      <c r="C25" s="41">
        <v>1403</v>
      </c>
      <c r="D25" s="21">
        <v>1</v>
      </c>
      <c r="E25" s="41">
        <f t="shared" si="0"/>
        <v>1403</v>
      </c>
      <c r="F25" s="39"/>
      <c r="G25" s="39"/>
      <c r="H25" s="39"/>
      <c r="I25" s="39"/>
      <c r="J25" s="39"/>
      <c r="K25" s="39"/>
      <c r="L25" s="39">
        <f>E25*8%</f>
        <v>112.24000000000001</v>
      </c>
      <c r="M25" s="48"/>
      <c r="N25" s="16">
        <f t="shared" si="1"/>
        <v>1515.24</v>
      </c>
      <c r="O25" s="16">
        <f t="shared" si="2"/>
        <v>18182.88</v>
      </c>
    </row>
    <row r="26" spans="1:15" ht="24.75" customHeight="1">
      <c r="A26" s="22">
        <v>13</v>
      </c>
      <c r="B26" s="24" t="s">
        <v>21</v>
      </c>
      <c r="C26" s="41">
        <v>1393</v>
      </c>
      <c r="D26" s="50">
        <v>1</v>
      </c>
      <c r="E26" s="41">
        <f t="shared" si="0"/>
        <v>1393</v>
      </c>
      <c r="F26" s="39"/>
      <c r="G26" s="39"/>
      <c r="H26" s="39"/>
      <c r="I26" s="39"/>
      <c r="J26" s="39"/>
      <c r="K26" s="39"/>
      <c r="L26" s="39">
        <f>E26*8%</f>
        <v>111.44</v>
      </c>
      <c r="M26" s="48"/>
      <c r="N26" s="16">
        <f t="shared" si="1"/>
        <v>1504.44</v>
      </c>
      <c r="O26" s="16">
        <f t="shared" si="2"/>
        <v>18053.28</v>
      </c>
    </row>
    <row r="27" spans="1:15" ht="27" customHeight="1">
      <c r="A27" s="22">
        <v>14</v>
      </c>
      <c r="B27" s="24" t="s">
        <v>22</v>
      </c>
      <c r="C27" s="41">
        <v>1378</v>
      </c>
      <c r="D27" s="23">
        <v>1</v>
      </c>
      <c r="E27" s="41">
        <f t="shared" si="0"/>
        <v>1378</v>
      </c>
      <c r="F27" s="16"/>
      <c r="G27" s="16"/>
      <c r="H27" s="16"/>
      <c r="I27" s="16"/>
      <c r="J27" s="16"/>
      <c r="K27" s="16"/>
      <c r="L27" s="16"/>
      <c r="M27" s="16"/>
      <c r="N27" s="16">
        <f t="shared" si="1"/>
        <v>1378</v>
      </c>
      <c r="O27" s="16">
        <f t="shared" si="2"/>
        <v>16536</v>
      </c>
    </row>
    <row r="28" spans="1:15" ht="23.25" customHeight="1">
      <c r="A28" s="22">
        <f>A27+1</f>
        <v>15</v>
      </c>
      <c r="B28" s="24" t="s">
        <v>45</v>
      </c>
      <c r="C28" s="41">
        <v>1383</v>
      </c>
      <c r="D28" s="23">
        <v>1</v>
      </c>
      <c r="E28" s="41">
        <f t="shared" si="0"/>
        <v>1383</v>
      </c>
      <c r="F28" s="16"/>
      <c r="G28" s="16"/>
      <c r="H28" s="16"/>
      <c r="I28" s="16"/>
      <c r="J28" s="16"/>
      <c r="K28" s="16"/>
      <c r="L28" s="16"/>
      <c r="M28" s="16"/>
      <c r="N28" s="16">
        <f t="shared" si="1"/>
        <v>1383</v>
      </c>
      <c r="O28" s="16">
        <f t="shared" si="2"/>
        <v>16596</v>
      </c>
    </row>
    <row r="29" spans="1:15" ht="34.5" customHeight="1">
      <c r="A29" s="22">
        <f>A28+1</f>
        <v>16</v>
      </c>
      <c r="B29" s="24" t="s">
        <v>23</v>
      </c>
      <c r="C29" s="41">
        <v>1383</v>
      </c>
      <c r="D29" s="23">
        <v>1</v>
      </c>
      <c r="E29" s="41">
        <f t="shared" si="0"/>
        <v>1383</v>
      </c>
      <c r="F29" s="16"/>
      <c r="G29" s="16"/>
      <c r="H29" s="16"/>
      <c r="I29" s="16"/>
      <c r="J29" s="16"/>
      <c r="K29" s="16">
        <v>553.2</v>
      </c>
      <c r="L29" s="16"/>
      <c r="M29" s="16"/>
      <c r="N29" s="16">
        <f t="shared" si="1"/>
        <v>1936.2</v>
      </c>
      <c r="O29" s="16">
        <f t="shared" si="2"/>
        <v>23234.4</v>
      </c>
    </row>
    <row r="30" spans="1:15" ht="21.75" customHeight="1">
      <c r="A30" s="22">
        <f>A29+1</f>
        <v>17</v>
      </c>
      <c r="B30" s="24" t="s">
        <v>44</v>
      </c>
      <c r="C30" s="41">
        <v>1383</v>
      </c>
      <c r="D30" s="23">
        <v>1.5</v>
      </c>
      <c r="E30" s="41">
        <f t="shared" si="0"/>
        <v>2074.5</v>
      </c>
      <c r="F30" s="16"/>
      <c r="G30" s="16"/>
      <c r="H30" s="16"/>
      <c r="I30" s="16"/>
      <c r="J30" s="16"/>
      <c r="K30" s="16">
        <v>770</v>
      </c>
      <c r="L30" s="16"/>
      <c r="M30" s="16"/>
      <c r="N30" s="16">
        <f t="shared" si="1"/>
        <v>2844.5</v>
      </c>
      <c r="O30" s="16">
        <f t="shared" si="2"/>
        <v>34134</v>
      </c>
    </row>
    <row r="31" spans="1:15" ht="24" customHeight="1">
      <c r="A31" s="22">
        <v>18</v>
      </c>
      <c r="B31" s="43" t="s">
        <v>48</v>
      </c>
      <c r="C31" s="52">
        <v>1383</v>
      </c>
      <c r="D31" s="23">
        <v>1</v>
      </c>
      <c r="E31" s="52">
        <f t="shared" si="0"/>
        <v>1383</v>
      </c>
      <c r="F31" s="53"/>
      <c r="G31" s="53"/>
      <c r="H31" s="53"/>
      <c r="I31" s="53">
        <f>E31*4%</f>
        <v>55.32</v>
      </c>
      <c r="J31" s="53"/>
      <c r="K31" s="53"/>
      <c r="L31" s="53"/>
      <c r="M31" s="53"/>
      <c r="N31" s="53">
        <v>1266.72</v>
      </c>
      <c r="O31" s="53">
        <v>15200.64</v>
      </c>
    </row>
    <row r="32" spans="1:15" ht="24" customHeight="1">
      <c r="A32" s="45"/>
      <c r="B32" s="17" t="s">
        <v>2</v>
      </c>
      <c r="C32" s="46">
        <f>SUM(C14:C31)</f>
        <v>29180</v>
      </c>
      <c r="D32" s="46">
        <f>SUM(D14:D31)</f>
        <v>24.45</v>
      </c>
      <c r="E32" s="44">
        <f>SUM(E14:E31)</f>
        <v>39487.65</v>
      </c>
      <c r="F32" s="46">
        <f>SUM(F14:F30)</f>
        <v>0</v>
      </c>
      <c r="G32" s="44">
        <f>SUM(G14:G29)</f>
        <v>1317.2600000000002</v>
      </c>
      <c r="H32" s="44">
        <f>SUM(H14:H30)</f>
        <v>4227.84</v>
      </c>
      <c r="I32" s="44">
        <v>48.72</v>
      </c>
      <c r="J32" s="46">
        <f>SUM(J14:J30)</f>
        <v>721.93</v>
      </c>
      <c r="K32" s="46">
        <f>SUM(K14:K30)</f>
        <v>1323.2</v>
      </c>
      <c r="L32" s="46">
        <f>SUM(L14:L30)</f>
        <v>223.68</v>
      </c>
      <c r="M32" s="46">
        <f>SUM(M14:M30)</f>
        <v>1912.1100000000001</v>
      </c>
      <c r="N32" s="44">
        <f>SUM(N14:N31)</f>
        <v>49097.39</v>
      </c>
      <c r="O32" s="44">
        <f>SUM(O14:O31)</f>
        <v>589168.68</v>
      </c>
    </row>
    <row r="33" spans="1:15" ht="24" customHeight="1">
      <c r="A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73.5" customHeight="1">
      <c r="B34" s="51"/>
      <c r="C34" s="42" t="s">
        <v>66</v>
      </c>
      <c r="D34" s="10"/>
      <c r="E34" s="10"/>
      <c r="G34" s="10"/>
      <c r="H34" s="106" t="s">
        <v>67</v>
      </c>
      <c r="I34" s="106"/>
      <c r="J34" s="106"/>
      <c r="K34" s="49"/>
      <c r="L34" s="10"/>
      <c r="M34" s="10"/>
      <c r="N34" s="2"/>
      <c r="O34" s="2"/>
    </row>
    <row r="35" spans="4:15" ht="24" customHeight="1">
      <c r="D35" s="12"/>
      <c r="E35" s="12"/>
      <c r="F35" s="12"/>
      <c r="G35" s="12"/>
      <c r="H35" s="107"/>
      <c r="I35" s="107"/>
      <c r="J35" s="107"/>
      <c r="K35" s="12"/>
      <c r="L35" s="12"/>
      <c r="M35" s="12"/>
      <c r="N35" s="2"/>
      <c r="O35" s="2"/>
    </row>
    <row r="36" spans="2:15" ht="42.75" customHeight="1">
      <c r="B36" s="20"/>
      <c r="C36" s="42" t="s">
        <v>52</v>
      </c>
      <c r="D36" s="10"/>
      <c r="E36" s="10"/>
      <c r="F36" s="42"/>
      <c r="G36" s="10"/>
      <c r="H36" s="106" t="s">
        <v>53</v>
      </c>
      <c r="I36" s="106"/>
      <c r="J36" s="106"/>
      <c r="K36" s="49"/>
      <c r="L36" s="49"/>
      <c r="M36" s="10"/>
      <c r="N36" s="2"/>
      <c r="O36" s="2"/>
    </row>
    <row r="37" spans="1:15" ht="38.25" customHeight="1">
      <c r="A37" s="6" t="s">
        <v>4</v>
      </c>
      <c r="D37" s="2"/>
      <c r="E37" s="2"/>
      <c r="F37" s="11"/>
      <c r="G37" s="11"/>
      <c r="H37" s="107"/>
      <c r="I37" s="107"/>
      <c r="J37" s="107"/>
      <c r="K37" s="2"/>
      <c r="L37" s="2"/>
      <c r="M37" s="2"/>
      <c r="N37" s="2"/>
      <c r="O37" s="2"/>
    </row>
    <row r="38" spans="1:15" ht="24" customHeight="1">
      <c r="A38" s="3"/>
      <c r="D38" s="2"/>
      <c r="E38" s="2"/>
      <c r="F38" s="2"/>
      <c r="G38" s="2"/>
      <c r="K38" s="2"/>
      <c r="L38" s="2"/>
      <c r="M38" s="2"/>
      <c r="N38" s="2"/>
      <c r="O38" s="2"/>
    </row>
    <row r="39" ht="29.25" customHeight="1">
      <c r="A39" s="1"/>
    </row>
    <row r="40" spans="1:15" ht="20.25">
      <c r="A40" s="28"/>
      <c r="B40" s="28"/>
      <c r="C40" s="28"/>
      <c r="D40" s="28"/>
      <c r="E40" s="62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30" customHeight="1">
      <c r="A42" s="29"/>
      <c r="B42" s="29"/>
      <c r="C42" s="29"/>
      <c r="D42" s="29"/>
      <c r="E42" s="29"/>
      <c r="F42" s="29"/>
      <c r="G42" s="29"/>
      <c r="H42" s="29"/>
      <c r="I42" s="29"/>
      <c r="J42" s="28"/>
      <c r="K42" s="28"/>
      <c r="L42" s="28"/>
      <c r="M42" s="28"/>
      <c r="N42" s="28"/>
      <c r="O42" s="28"/>
    </row>
    <row r="43" spans="1:15" ht="18">
      <c r="A43" s="63"/>
      <c r="B43" s="63"/>
      <c r="C43" s="63"/>
      <c r="D43" s="63"/>
      <c r="E43" s="19"/>
      <c r="F43" s="19"/>
      <c r="G43" s="63"/>
      <c r="H43" s="19"/>
      <c r="I43" s="19"/>
      <c r="J43" s="19"/>
      <c r="K43" s="28"/>
      <c r="L43" s="28"/>
      <c r="M43" s="28"/>
      <c r="N43" s="28"/>
      <c r="O43" s="28"/>
    </row>
    <row r="44" spans="1:15" ht="18">
      <c r="A44" s="63"/>
      <c r="B44" s="63"/>
      <c r="C44" s="63"/>
      <c r="D44" s="63"/>
      <c r="E44" s="19"/>
      <c r="F44" s="19"/>
      <c r="G44" s="63"/>
      <c r="H44" s="19"/>
      <c r="I44" s="19"/>
      <c r="J44" s="64"/>
      <c r="K44" s="28"/>
      <c r="L44" s="28"/>
      <c r="M44" s="28"/>
      <c r="N44" s="28"/>
      <c r="O44" s="28"/>
    </row>
    <row r="45" spans="1:15" ht="18">
      <c r="A45" s="63"/>
      <c r="B45" s="63"/>
      <c r="C45" s="63"/>
      <c r="D45" s="63"/>
      <c r="E45" s="19"/>
      <c r="F45" s="19"/>
      <c r="G45" s="63"/>
      <c r="H45" s="19"/>
      <c r="I45" s="19"/>
      <c r="J45" s="29"/>
      <c r="K45" s="28"/>
      <c r="L45" s="28"/>
      <c r="M45" s="28"/>
      <c r="N45" s="28"/>
      <c r="O45" s="28"/>
    </row>
    <row r="46" spans="1:10" s="28" customFormat="1" ht="17.25" customHeight="1">
      <c r="A46" s="63"/>
      <c r="B46" s="63"/>
      <c r="C46" s="63"/>
      <c r="D46" s="63"/>
      <c r="E46" s="19"/>
      <c r="F46" s="19"/>
      <c r="G46" s="63"/>
      <c r="H46" s="19"/>
      <c r="I46" s="19"/>
      <c r="J46" s="29"/>
    </row>
    <row r="47" spans="1:10" s="28" customFormat="1" ht="18">
      <c r="A47" s="63"/>
      <c r="B47" s="63"/>
      <c r="C47" s="63"/>
      <c r="D47" s="63"/>
      <c r="E47" s="19"/>
      <c r="F47" s="19"/>
      <c r="G47" s="63"/>
      <c r="H47" s="19"/>
      <c r="I47" s="19"/>
      <c r="J47" s="29"/>
    </row>
    <row r="48" spans="1:10" s="28" customFormat="1" ht="28.5" customHeight="1">
      <c r="A48" s="63"/>
      <c r="B48" s="63"/>
      <c r="C48" s="63"/>
      <c r="D48" s="63"/>
      <c r="E48" s="19"/>
      <c r="F48" s="19"/>
      <c r="G48" s="63"/>
      <c r="H48" s="19"/>
      <c r="I48" s="19"/>
      <c r="J48" s="29"/>
    </row>
    <row r="49" spans="1:10" s="28" customFormat="1" ht="21.75" customHeight="1">
      <c r="A49" s="63"/>
      <c r="B49" s="63"/>
      <c r="C49" s="63"/>
      <c r="D49" s="63"/>
      <c r="E49" s="19"/>
      <c r="F49" s="19"/>
      <c r="G49" s="63"/>
      <c r="H49" s="19"/>
      <c r="I49" s="19"/>
      <c r="J49" s="29"/>
    </row>
    <row r="50" spans="1:10" s="28" customFormat="1" ht="21.75" customHeight="1">
      <c r="A50" s="63"/>
      <c r="B50" s="63"/>
      <c r="C50" s="63"/>
      <c r="D50" s="63"/>
      <c r="E50" s="19"/>
      <c r="F50" s="19"/>
      <c r="G50" s="63"/>
      <c r="H50" s="19"/>
      <c r="I50" s="19"/>
      <c r="J50" s="29"/>
    </row>
    <row r="51" spans="1:10" s="28" customFormat="1" ht="21.75" customHeight="1">
      <c r="A51" s="63"/>
      <c r="B51" s="63"/>
      <c r="C51" s="63"/>
      <c r="D51" s="63"/>
      <c r="E51" s="19"/>
      <c r="F51" s="19"/>
      <c r="G51" s="63"/>
      <c r="H51" s="19"/>
      <c r="I51" s="19"/>
      <c r="J51" s="29"/>
    </row>
    <row r="52" spans="1:10" s="28" customFormat="1" ht="21.75" customHeight="1">
      <c r="A52" s="63"/>
      <c r="B52" s="63"/>
      <c r="C52" s="63"/>
      <c r="D52" s="63"/>
      <c r="E52" s="19"/>
      <c r="F52" s="19"/>
      <c r="G52" s="63"/>
      <c r="H52" s="19"/>
      <c r="I52" s="19"/>
      <c r="J52" s="29"/>
    </row>
    <row r="53" spans="1:10" s="28" customFormat="1" ht="21.75" customHeight="1">
      <c r="A53" s="63"/>
      <c r="B53" s="63"/>
      <c r="C53" s="63"/>
      <c r="D53" s="63"/>
      <c r="E53" s="19"/>
      <c r="F53" s="19"/>
      <c r="G53" s="63"/>
      <c r="H53" s="19"/>
      <c r="I53" s="19"/>
      <c r="J53" s="29"/>
    </row>
    <row r="54" spans="1:10" s="28" customFormat="1" ht="21.75" customHeight="1">
      <c r="A54" s="57"/>
      <c r="B54" s="57"/>
      <c r="C54" s="57"/>
      <c r="D54" s="57"/>
      <c r="E54" s="57"/>
      <c r="F54" s="57"/>
      <c r="G54" s="57"/>
      <c r="H54" s="57"/>
      <c r="I54" s="57"/>
      <c r="J54" s="29"/>
    </row>
    <row r="55" s="28" customFormat="1" ht="21.75" customHeight="1"/>
    <row r="56" s="28" customFormat="1" ht="21.75" customHeight="1">
      <c r="E56" s="65"/>
    </row>
    <row r="57" s="28" customFormat="1" ht="21.75" customHeight="1"/>
    <row r="58" spans="1:6" s="28" customFormat="1" ht="0.75" customHeight="1">
      <c r="A58" s="66"/>
      <c r="B58" s="66"/>
      <c r="C58" s="66"/>
      <c r="D58" s="67"/>
      <c r="E58" s="68"/>
      <c r="F58" s="68"/>
    </row>
    <row r="59" spans="1:6" s="28" customFormat="1" ht="21.75" customHeight="1" hidden="1">
      <c r="A59" s="66"/>
      <c r="B59" s="66"/>
      <c r="C59" s="66"/>
      <c r="D59" s="67"/>
      <c r="E59" s="68"/>
      <c r="F59" s="68"/>
    </row>
    <row r="60" spans="1:6" s="28" customFormat="1" ht="21.75" customHeight="1">
      <c r="A60" s="66"/>
      <c r="B60" s="66"/>
      <c r="C60" s="66"/>
      <c r="D60" s="67"/>
      <c r="E60" s="68"/>
      <c r="F60" s="68"/>
    </row>
    <row r="61" spans="1:6" s="28" customFormat="1" ht="18">
      <c r="A61" s="66"/>
      <c r="B61" s="66"/>
      <c r="C61" s="66"/>
      <c r="D61" s="67"/>
      <c r="E61" s="68"/>
      <c r="F61" s="68"/>
    </row>
    <row r="62" spans="1:6" s="28" customFormat="1" ht="18">
      <c r="A62" s="66"/>
      <c r="B62" s="66"/>
      <c r="C62" s="66"/>
      <c r="D62" s="67"/>
      <c r="E62" s="68"/>
      <c r="F62" s="68"/>
    </row>
    <row r="63" spans="1:6" s="28" customFormat="1" ht="18">
      <c r="A63" s="66"/>
      <c r="B63" s="66"/>
      <c r="C63" s="66"/>
      <c r="D63" s="67"/>
      <c r="E63" s="68"/>
      <c r="F63" s="68"/>
    </row>
    <row r="64" spans="1:6" s="28" customFormat="1" ht="19.5" customHeight="1">
      <c r="A64" s="66"/>
      <c r="B64" s="66"/>
      <c r="C64" s="66"/>
      <c r="D64" s="67"/>
      <c r="E64" s="68"/>
      <c r="F64" s="68"/>
    </row>
    <row r="65" spans="1:6" s="28" customFormat="1" ht="19.5" customHeight="1">
      <c r="A65" s="66"/>
      <c r="B65" s="66"/>
      <c r="C65" s="66"/>
      <c r="D65" s="67"/>
      <c r="E65" s="68"/>
      <c r="F65" s="68"/>
    </row>
    <row r="66" spans="1:6" s="28" customFormat="1" ht="19.5" customHeight="1">
      <c r="A66" s="66"/>
      <c r="B66" s="66"/>
      <c r="C66" s="66"/>
      <c r="D66" s="67"/>
      <c r="E66" s="68"/>
      <c r="F66" s="68"/>
    </row>
    <row r="67" spans="1:6" s="28" customFormat="1" ht="19.5" customHeight="1">
      <c r="A67" s="66"/>
      <c r="B67" s="66"/>
      <c r="C67" s="66"/>
      <c r="D67" s="67"/>
      <c r="E67" s="68"/>
      <c r="F67" s="68"/>
    </row>
    <row r="68" spans="1:6" s="28" customFormat="1" ht="1.5" customHeight="1">
      <c r="A68" s="66"/>
      <c r="B68" s="66"/>
      <c r="C68" s="66"/>
      <c r="D68" s="67"/>
      <c r="E68" s="68"/>
      <c r="F68" s="68"/>
    </row>
    <row r="69" spans="1:6" s="28" customFormat="1" ht="19.5" customHeight="1" hidden="1">
      <c r="A69" s="65"/>
      <c r="B69" s="65"/>
      <c r="C69" s="65"/>
      <c r="D69" s="69"/>
      <c r="E69" s="70"/>
      <c r="F69" s="70"/>
    </row>
    <row r="70" spans="1:15" s="28" customFormat="1" ht="19.5" customHeight="1" hidden="1">
      <c r="A70"/>
      <c r="B70" s="58"/>
      <c r="C70" s="58"/>
      <c r="D70" s="58"/>
      <c r="F70" s="58"/>
      <c r="G70" s="58"/>
      <c r="H70" s="58"/>
      <c r="I70" s="58"/>
      <c r="J70" s="10"/>
      <c r="K70" s="10"/>
      <c r="L70"/>
      <c r="M70"/>
      <c r="N70"/>
      <c r="O70"/>
    </row>
    <row r="71" spans="1:15" s="28" customFormat="1" ht="19.5" customHeight="1" hidden="1">
      <c r="A71"/>
      <c r="B71" s="59"/>
      <c r="C71" s="59"/>
      <c r="D71" s="59"/>
      <c r="E71" s="59"/>
      <c r="F71" s="59"/>
      <c r="G71" s="101"/>
      <c r="H71" s="101"/>
      <c r="I71" s="55"/>
      <c r="J71" s="12"/>
      <c r="K71" s="12"/>
      <c r="L71"/>
      <c r="M71"/>
      <c r="N71"/>
      <c r="O71"/>
    </row>
    <row r="72" spans="1:15" s="28" customFormat="1" ht="19.5" customHeight="1" hidden="1">
      <c r="A72"/>
      <c r="B72" s="58"/>
      <c r="C72" s="58"/>
      <c r="D72" s="58"/>
      <c r="F72" s="58"/>
      <c r="G72" s="101"/>
      <c r="H72" s="101"/>
      <c r="I72" s="55"/>
      <c r="J72" s="10"/>
      <c r="K72" s="10"/>
      <c r="L72" s="11"/>
      <c r="M72"/>
      <c r="N72"/>
      <c r="O72" s="2"/>
    </row>
    <row r="73" spans="1:15" s="28" customFormat="1" ht="19.5" customHeight="1" hidden="1">
      <c r="A73"/>
      <c r="I73"/>
      <c r="J73"/>
      <c r="K73"/>
      <c r="L73"/>
      <c r="M73"/>
      <c r="N73"/>
      <c r="O73"/>
    </row>
    <row r="74" spans="1:15" s="28" customFormat="1" ht="0.75" customHeight="1">
      <c r="A74"/>
      <c r="I74"/>
      <c r="J74"/>
      <c r="K74"/>
      <c r="L74"/>
      <c r="M74"/>
      <c r="N74"/>
      <c r="O74"/>
    </row>
    <row r="75" spans="1:15" s="28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28.5" customHeight="1"/>
    <row r="78" ht="12.75">
      <c r="P78" s="2"/>
    </row>
  </sheetData>
  <sheetProtection/>
  <mergeCells count="24">
    <mergeCell ref="A2:O2"/>
    <mergeCell ref="N11:N13"/>
    <mergeCell ref="F12:F13"/>
    <mergeCell ref="H12:H13"/>
    <mergeCell ref="G12:G13"/>
    <mergeCell ref="F11:H11"/>
    <mergeCell ref="D8:I8"/>
    <mergeCell ref="A11:A13"/>
    <mergeCell ref="B4:C4"/>
    <mergeCell ref="M3:N3"/>
    <mergeCell ref="H34:J34"/>
    <mergeCell ref="H36:J36"/>
    <mergeCell ref="G71:H71"/>
    <mergeCell ref="G72:H72"/>
    <mergeCell ref="H37:J37"/>
    <mergeCell ref="H35:J35"/>
    <mergeCell ref="K5:O5"/>
    <mergeCell ref="O11:O13"/>
    <mergeCell ref="D11:D13"/>
    <mergeCell ref="E11:E13"/>
    <mergeCell ref="C11:C13"/>
    <mergeCell ref="B11:B13"/>
    <mergeCell ref="J6:O6"/>
    <mergeCell ref="J11:M1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4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4"/>
  <sheetViews>
    <sheetView zoomScale="85" zoomScaleNormal="85" zoomScalePageLayoutView="0" workbookViewId="0" topLeftCell="A1">
      <selection activeCell="I33" sqref="I33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15.00390625" style="0" customWidth="1"/>
    <col min="4" max="5" width="12.375" style="0" customWidth="1"/>
    <col min="6" max="6" width="13.00390625" style="0" customWidth="1"/>
    <col min="7" max="7" width="13.125" style="0" customWidth="1"/>
    <col min="8" max="8" width="14.375" style="0" customWidth="1"/>
    <col min="9" max="9" width="11.625" style="0" customWidth="1"/>
    <col min="10" max="10" width="12.125" style="0" customWidth="1"/>
    <col min="11" max="11" width="12.875" style="0" customWidth="1"/>
    <col min="12" max="12" width="10.00390625" style="0" customWidth="1"/>
    <col min="13" max="13" width="11.375" style="0" customWidth="1"/>
    <col min="14" max="14" width="12.125" style="0" customWidth="1"/>
    <col min="15" max="15" width="14.375" style="0" customWidth="1"/>
  </cols>
  <sheetData>
    <row r="1" spans="10:13" ht="18">
      <c r="J1" s="20"/>
      <c r="M1" s="20"/>
    </row>
    <row r="2" spans="1:15" ht="15.75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2.75">
      <c r="A3" s="113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2.75">
      <c r="A4" s="113" t="s">
        <v>57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2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7" ht="18">
      <c r="A6" s="113" t="s">
        <v>42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Q6" s="42"/>
    </row>
    <row r="7" spans="1:15" ht="12.75">
      <c r="A7" s="113" t="s">
        <v>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20.2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8.75" customHeight="1">
      <c r="A9" s="8"/>
      <c r="B9" s="9"/>
      <c r="C9" s="9"/>
      <c r="D9" s="49" t="s">
        <v>49</v>
      </c>
      <c r="E9" s="9"/>
      <c r="F9" s="20"/>
      <c r="G9" s="9"/>
      <c r="H9" s="9"/>
      <c r="I9" s="9"/>
      <c r="J9" s="9"/>
      <c r="K9" s="9"/>
      <c r="L9" s="9"/>
      <c r="M9" s="9"/>
      <c r="N9" s="9"/>
      <c r="O9" s="9"/>
    </row>
    <row r="10" spans="1:18" ht="19.5" customHeight="1">
      <c r="A10" s="3"/>
      <c r="B10" s="4"/>
      <c r="C10" s="4"/>
      <c r="D10" s="2"/>
      <c r="E10" s="2"/>
      <c r="F10" s="20"/>
      <c r="G10" s="2"/>
      <c r="H10" s="2"/>
      <c r="I10" s="2"/>
      <c r="J10" s="2"/>
      <c r="K10" s="2"/>
      <c r="L10" s="2"/>
      <c r="M10" s="2"/>
      <c r="N10" s="2"/>
      <c r="O10" s="2"/>
      <c r="R10" s="7"/>
    </row>
    <row r="11" spans="1:15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" customHeight="1">
      <c r="A12" s="90" t="s">
        <v>0</v>
      </c>
      <c r="B12" s="90" t="s">
        <v>5</v>
      </c>
      <c r="C12" s="92" t="s">
        <v>7</v>
      </c>
      <c r="D12" s="90" t="s">
        <v>6</v>
      </c>
      <c r="E12" s="92" t="s">
        <v>7</v>
      </c>
      <c r="F12" s="95" t="s">
        <v>8</v>
      </c>
      <c r="G12" s="96"/>
      <c r="H12" s="96"/>
      <c r="I12" s="54"/>
      <c r="J12" s="90" t="s">
        <v>9</v>
      </c>
      <c r="K12" s="90"/>
      <c r="L12" s="90"/>
      <c r="M12" s="90"/>
      <c r="N12" s="90" t="s">
        <v>1</v>
      </c>
      <c r="O12" s="91" t="s">
        <v>10</v>
      </c>
    </row>
    <row r="13" spans="1:15" ht="48.75" customHeight="1">
      <c r="A13" s="90"/>
      <c r="B13" s="90"/>
      <c r="C13" s="93"/>
      <c r="D13" s="90"/>
      <c r="E13" s="93"/>
      <c r="F13" s="99">
        <v>0.1</v>
      </c>
      <c r="G13" s="100">
        <v>0.2</v>
      </c>
      <c r="H13" s="99">
        <v>0.3</v>
      </c>
      <c r="I13" s="15">
        <v>0.04</v>
      </c>
      <c r="J13" s="14" t="s">
        <v>11</v>
      </c>
      <c r="K13" s="14" t="s">
        <v>12</v>
      </c>
      <c r="L13" s="14" t="s">
        <v>54</v>
      </c>
      <c r="M13" s="14" t="s">
        <v>41</v>
      </c>
      <c r="N13" s="90"/>
      <c r="O13" s="97"/>
    </row>
    <row r="14" spans="1:15" ht="21.75" customHeight="1">
      <c r="A14" s="90"/>
      <c r="B14" s="91"/>
      <c r="C14" s="94"/>
      <c r="D14" s="90"/>
      <c r="E14" s="94"/>
      <c r="F14" s="90"/>
      <c r="G14" s="98"/>
      <c r="H14" s="90"/>
      <c r="I14" s="14"/>
      <c r="J14" s="15">
        <v>0.1</v>
      </c>
      <c r="K14" s="15">
        <v>0.4</v>
      </c>
      <c r="L14" s="15">
        <v>0.08</v>
      </c>
      <c r="M14" s="15">
        <v>0.1</v>
      </c>
      <c r="N14" s="90"/>
      <c r="O14" s="98"/>
    </row>
    <row r="15" spans="1:15" ht="23.25" customHeight="1">
      <c r="A15" s="22">
        <v>1</v>
      </c>
      <c r="B15" s="24" t="s">
        <v>13</v>
      </c>
      <c r="C15" s="41">
        <v>1934</v>
      </c>
      <c r="D15" s="21">
        <v>1</v>
      </c>
      <c r="E15" s="41">
        <f aca="true" t="shared" si="0" ref="E15:E33">C15*D15</f>
        <v>1934</v>
      </c>
      <c r="F15" s="39"/>
      <c r="G15" s="47"/>
      <c r="H15" s="39">
        <f>E15*30%</f>
        <v>580.1999999999999</v>
      </c>
      <c r="I15" s="39"/>
      <c r="J15" s="39"/>
      <c r="K15" s="39"/>
      <c r="L15" s="39"/>
      <c r="M15" s="39">
        <v>193.4</v>
      </c>
      <c r="N15" s="16">
        <f aca="true" t="shared" si="1" ref="N15:N32">E15+F15+G15+H15+J15+K15+L15+M15</f>
        <v>2707.6</v>
      </c>
      <c r="O15" s="16">
        <f aca="true" t="shared" si="2" ref="O15:O32">N15*12</f>
        <v>32491.199999999997</v>
      </c>
    </row>
    <row r="16" spans="1:15" ht="24.75" customHeight="1">
      <c r="A16" s="22">
        <f aca="true" t="shared" si="3" ref="A16:A21">A15+1</f>
        <v>2</v>
      </c>
      <c r="B16" s="24" t="s">
        <v>14</v>
      </c>
      <c r="C16" s="41">
        <v>1551</v>
      </c>
      <c r="D16" s="21">
        <v>0.9</v>
      </c>
      <c r="E16" s="41">
        <f t="shared" si="0"/>
        <v>1395.9</v>
      </c>
      <c r="F16" s="39"/>
      <c r="G16" s="47">
        <f>E16*20%</f>
        <v>279.18</v>
      </c>
      <c r="H16" s="39"/>
      <c r="I16" s="39"/>
      <c r="J16" s="39"/>
      <c r="K16" s="39"/>
      <c r="L16" s="39"/>
      <c r="M16" s="39">
        <v>139.59</v>
      </c>
      <c r="N16" s="16">
        <f t="shared" si="1"/>
        <v>1814.67</v>
      </c>
      <c r="O16" s="16">
        <f t="shared" si="2"/>
        <v>21776.04</v>
      </c>
    </row>
    <row r="17" spans="1:15" ht="23.25" customHeight="1">
      <c r="A17" s="22">
        <f t="shared" si="3"/>
        <v>3</v>
      </c>
      <c r="B17" s="24" t="s">
        <v>14</v>
      </c>
      <c r="C17" s="41">
        <v>1678</v>
      </c>
      <c r="D17" s="21">
        <v>0.9</v>
      </c>
      <c r="E17" s="41">
        <f t="shared" si="0"/>
        <v>1510.2</v>
      </c>
      <c r="F17" s="39"/>
      <c r="G17" s="47">
        <f>E17*20%</f>
        <v>302.04</v>
      </c>
      <c r="H17" s="39"/>
      <c r="I17" s="39"/>
      <c r="J17" s="39"/>
      <c r="K17" s="39"/>
      <c r="L17" s="39"/>
      <c r="M17" s="39">
        <v>151.02</v>
      </c>
      <c r="N17" s="16">
        <f t="shared" si="1"/>
        <v>1963.26</v>
      </c>
      <c r="O17" s="16">
        <f t="shared" si="2"/>
        <v>23559.12</v>
      </c>
    </row>
    <row r="18" spans="1:18" ht="22.5" customHeight="1">
      <c r="A18" s="22">
        <f t="shared" si="3"/>
        <v>4</v>
      </c>
      <c r="B18" s="24" t="s">
        <v>14</v>
      </c>
      <c r="C18" s="41">
        <v>1474</v>
      </c>
      <c r="D18" s="21">
        <v>0.9</v>
      </c>
      <c r="E18" s="41">
        <f t="shared" si="0"/>
        <v>1326.6000000000001</v>
      </c>
      <c r="F18" s="39"/>
      <c r="G18" s="47"/>
      <c r="H18" s="39">
        <v>397.98</v>
      </c>
      <c r="I18" s="39"/>
      <c r="J18" s="39"/>
      <c r="K18" s="39"/>
      <c r="L18" s="39"/>
      <c r="M18" s="39">
        <v>132.66</v>
      </c>
      <c r="N18" s="16">
        <f t="shared" si="1"/>
        <v>1857.2400000000002</v>
      </c>
      <c r="O18" s="16">
        <f t="shared" si="2"/>
        <v>22286.880000000005</v>
      </c>
      <c r="R18" t="s">
        <v>43</v>
      </c>
    </row>
    <row r="19" spans="1:15" ht="22.5" customHeight="1">
      <c r="A19" s="22">
        <f t="shared" si="3"/>
        <v>5</v>
      </c>
      <c r="B19" s="24" t="s">
        <v>14</v>
      </c>
      <c r="C19" s="41">
        <v>1678</v>
      </c>
      <c r="D19" s="21">
        <v>1.8</v>
      </c>
      <c r="E19" s="41">
        <f t="shared" si="0"/>
        <v>3020.4</v>
      </c>
      <c r="F19" s="39"/>
      <c r="G19" s="47"/>
      <c r="H19" s="39">
        <f>E19*30%</f>
        <v>906.12</v>
      </c>
      <c r="I19" s="39"/>
      <c r="J19" s="39"/>
      <c r="K19" s="39"/>
      <c r="L19" s="39"/>
      <c r="M19" s="39">
        <v>302.04</v>
      </c>
      <c r="N19" s="16">
        <f t="shared" si="1"/>
        <v>4228.56</v>
      </c>
      <c r="O19" s="16">
        <f t="shared" si="2"/>
        <v>50742.72</v>
      </c>
    </row>
    <row r="20" spans="1:15" ht="19.5" customHeight="1">
      <c r="A20" s="22">
        <f t="shared" si="3"/>
        <v>6</v>
      </c>
      <c r="B20" s="24" t="s">
        <v>14</v>
      </c>
      <c r="C20" s="41">
        <v>1474</v>
      </c>
      <c r="D20" s="21">
        <v>2.7</v>
      </c>
      <c r="E20" s="41">
        <f t="shared" si="0"/>
        <v>3979.8</v>
      </c>
      <c r="F20" s="39"/>
      <c r="G20" s="47">
        <f>E20*20%</f>
        <v>795.96</v>
      </c>
      <c r="H20" s="39"/>
      <c r="I20" s="39"/>
      <c r="J20" s="39"/>
      <c r="K20" s="39"/>
      <c r="L20" s="39"/>
      <c r="M20" s="39">
        <v>397.98</v>
      </c>
      <c r="N20" s="16">
        <f t="shared" si="1"/>
        <v>5173.74</v>
      </c>
      <c r="O20" s="16">
        <f t="shared" si="2"/>
        <v>62084.88</v>
      </c>
    </row>
    <row r="21" spans="1:15" ht="21.75" customHeight="1">
      <c r="A21" s="22">
        <f t="shared" si="3"/>
        <v>7</v>
      </c>
      <c r="B21" s="24" t="s">
        <v>15</v>
      </c>
      <c r="C21" s="41">
        <v>1474</v>
      </c>
      <c r="D21" s="21">
        <v>1</v>
      </c>
      <c r="E21" s="41">
        <f t="shared" si="0"/>
        <v>1474</v>
      </c>
      <c r="F21" s="39"/>
      <c r="G21" s="47">
        <f>E21*20%</f>
        <v>294.8</v>
      </c>
      <c r="H21" s="39"/>
      <c r="I21" s="39"/>
      <c r="J21" s="39"/>
      <c r="K21" s="39"/>
      <c r="L21" s="39"/>
      <c r="M21" s="39">
        <v>147.4</v>
      </c>
      <c r="N21" s="16">
        <f t="shared" si="1"/>
        <v>1916.2</v>
      </c>
      <c r="O21" s="16">
        <f t="shared" si="2"/>
        <v>22994.4</v>
      </c>
    </row>
    <row r="22" spans="1:15" ht="24.75" customHeight="1">
      <c r="A22" s="43">
        <v>8</v>
      </c>
      <c r="B22" s="24" t="s">
        <v>16</v>
      </c>
      <c r="C22" s="41">
        <v>1474</v>
      </c>
      <c r="D22" s="21">
        <v>0.9</v>
      </c>
      <c r="E22" s="41">
        <f t="shared" si="0"/>
        <v>1326.6000000000001</v>
      </c>
      <c r="F22" s="39"/>
      <c r="G22" s="47">
        <v>265.32</v>
      </c>
      <c r="H22" s="39"/>
      <c r="I22" s="39"/>
      <c r="J22" s="39"/>
      <c r="K22" s="39"/>
      <c r="L22" s="39"/>
      <c r="M22" s="39">
        <v>132.66</v>
      </c>
      <c r="N22" s="16">
        <f t="shared" si="1"/>
        <v>1724.5800000000002</v>
      </c>
      <c r="O22" s="16">
        <f t="shared" si="2"/>
        <v>20694.960000000003</v>
      </c>
    </row>
    <row r="23" spans="1:15" ht="27" customHeight="1">
      <c r="A23" s="22">
        <v>9</v>
      </c>
      <c r="B23" s="24" t="s">
        <v>17</v>
      </c>
      <c r="C23" s="41">
        <v>1312</v>
      </c>
      <c r="D23" s="21">
        <v>1</v>
      </c>
      <c r="E23" s="41">
        <f t="shared" si="0"/>
        <v>1312</v>
      </c>
      <c r="F23" s="39"/>
      <c r="G23" s="47"/>
      <c r="H23" s="39"/>
      <c r="I23" s="39"/>
      <c r="J23" s="39">
        <v>131.2</v>
      </c>
      <c r="K23" s="39"/>
      <c r="L23" s="39"/>
      <c r="M23" s="39"/>
      <c r="N23" s="16">
        <f t="shared" si="1"/>
        <v>1443.2</v>
      </c>
      <c r="O23" s="16">
        <f t="shared" si="2"/>
        <v>17318.4</v>
      </c>
    </row>
    <row r="24" spans="1:15" ht="23.25" customHeight="1">
      <c r="A24" s="22">
        <f aca="true" t="shared" si="4" ref="A24:A32">A23+1</f>
        <v>10</v>
      </c>
      <c r="B24" s="24" t="s">
        <v>18</v>
      </c>
      <c r="C24" s="41">
        <v>1253</v>
      </c>
      <c r="D24" s="21">
        <v>0.25</v>
      </c>
      <c r="E24" s="41">
        <f t="shared" si="0"/>
        <v>313.25</v>
      </c>
      <c r="F24" s="39"/>
      <c r="G24" s="47"/>
      <c r="H24" s="39"/>
      <c r="I24" s="39"/>
      <c r="J24" s="39">
        <v>30.45</v>
      </c>
      <c r="K24" s="39"/>
      <c r="L24" s="39"/>
      <c r="M24" s="39"/>
      <c r="N24" s="16">
        <f t="shared" si="1"/>
        <v>343.7</v>
      </c>
      <c r="O24" s="16">
        <f t="shared" si="2"/>
        <v>4124.4</v>
      </c>
    </row>
    <row r="25" spans="1:15" ht="34.5" customHeight="1">
      <c r="A25" s="22">
        <f t="shared" si="4"/>
        <v>11</v>
      </c>
      <c r="B25" s="24" t="s">
        <v>19</v>
      </c>
      <c r="C25" s="41">
        <v>1253</v>
      </c>
      <c r="D25" s="21">
        <v>4.6</v>
      </c>
      <c r="E25" s="41">
        <f t="shared" si="0"/>
        <v>5763.799999999999</v>
      </c>
      <c r="F25" s="39"/>
      <c r="G25" s="47"/>
      <c r="H25" s="39"/>
      <c r="I25" s="39"/>
      <c r="J25" s="39">
        <v>560.28</v>
      </c>
      <c r="K25" s="39"/>
      <c r="L25" s="39"/>
      <c r="M25" s="39"/>
      <c r="N25" s="16">
        <f t="shared" si="1"/>
        <v>6324.079999999999</v>
      </c>
      <c r="O25" s="16">
        <f t="shared" si="2"/>
        <v>75888.95999999999</v>
      </c>
    </row>
    <row r="26" spans="1:15" ht="21.75" customHeight="1">
      <c r="A26" s="22">
        <f t="shared" si="4"/>
        <v>12</v>
      </c>
      <c r="B26" s="24" t="s">
        <v>20</v>
      </c>
      <c r="C26" s="41">
        <v>1312</v>
      </c>
      <c r="D26" s="21">
        <v>1</v>
      </c>
      <c r="E26" s="41">
        <f t="shared" si="0"/>
        <v>1312</v>
      </c>
      <c r="F26" s="39"/>
      <c r="G26" s="39"/>
      <c r="H26" s="39"/>
      <c r="I26" s="39"/>
      <c r="J26" s="39"/>
      <c r="K26" s="39"/>
      <c r="L26" s="39"/>
      <c r="M26" s="48"/>
      <c r="N26" s="16">
        <f t="shared" si="1"/>
        <v>1312</v>
      </c>
      <c r="O26" s="16">
        <f t="shared" si="2"/>
        <v>15744</v>
      </c>
    </row>
    <row r="27" spans="1:15" ht="24" customHeight="1">
      <c r="A27" s="22">
        <f t="shared" si="4"/>
        <v>13</v>
      </c>
      <c r="B27" s="24" t="s">
        <v>21</v>
      </c>
      <c r="C27" s="41">
        <v>1243</v>
      </c>
      <c r="D27" s="21">
        <v>1</v>
      </c>
      <c r="E27" s="41">
        <f t="shared" si="0"/>
        <v>1243</v>
      </c>
      <c r="F27" s="39"/>
      <c r="G27" s="39"/>
      <c r="H27" s="39"/>
      <c r="I27" s="39"/>
      <c r="J27" s="39"/>
      <c r="K27" s="39"/>
      <c r="L27" s="39">
        <v>97.44</v>
      </c>
      <c r="M27" s="48"/>
      <c r="N27" s="16">
        <f t="shared" si="1"/>
        <v>1340.44</v>
      </c>
      <c r="O27" s="16">
        <f t="shared" si="2"/>
        <v>16085.28</v>
      </c>
    </row>
    <row r="28" spans="1:15" ht="24" customHeight="1">
      <c r="A28" s="22">
        <v>14</v>
      </c>
      <c r="B28" s="24" t="s">
        <v>21</v>
      </c>
      <c r="C28" s="41">
        <v>1233</v>
      </c>
      <c r="D28" s="50">
        <v>1</v>
      </c>
      <c r="E28" s="41">
        <f t="shared" si="0"/>
        <v>1233</v>
      </c>
      <c r="F28" s="39"/>
      <c r="G28" s="39"/>
      <c r="H28" s="39"/>
      <c r="I28" s="39"/>
      <c r="J28" s="39"/>
      <c r="K28" s="39"/>
      <c r="L28" s="39">
        <v>97.44</v>
      </c>
      <c r="M28" s="48"/>
      <c r="N28" s="16">
        <f t="shared" si="1"/>
        <v>1330.44</v>
      </c>
      <c r="O28" s="16">
        <f t="shared" si="2"/>
        <v>15965.28</v>
      </c>
    </row>
    <row r="29" spans="1:15" ht="24" customHeight="1">
      <c r="A29" s="22">
        <v>15</v>
      </c>
      <c r="B29" s="24" t="s">
        <v>22</v>
      </c>
      <c r="C29" s="41">
        <v>1218</v>
      </c>
      <c r="D29" s="23">
        <v>1</v>
      </c>
      <c r="E29" s="41">
        <f t="shared" si="0"/>
        <v>1218</v>
      </c>
      <c r="F29" s="16"/>
      <c r="G29" s="16"/>
      <c r="H29" s="16"/>
      <c r="I29" s="16"/>
      <c r="J29" s="16"/>
      <c r="K29" s="16"/>
      <c r="L29" s="16"/>
      <c r="M29" s="16"/>
      <c r="N29" s="16">
        <f t="shared" si="1"/>
        <v>1218</v>
      </c>
      <c r="O29" s="16">
        <f t="shared" si="2"/>
        <v>14616</v>
      </c>
    </row>
    <row r="30" spans="1:15" ht="73.5" customHeight="1">
      <c r="A30" s="22">
        <f t="shared" si="4"/>
        <v>16</v>
      </c>
      <c r="B30" s="24" t="s">
        <v>45</v>
      </c>
      <c r="C30" s="41">
        <v>1223</v>
      </c>
      <c r="D30" s="23">
        <v>1</v>
      </c>
      <c r="E30" s="41">
        <f t="shared" si="0"/>
        <v>1223</v>
      </c>
      <c r="F30" s="16"/>
      <c r="G30" s="16"/>
      <c r="H30" s="16"/>
      <c r="I30" s="16"/>
      <c r="J30" s="16"/>
      <c r="K30" s="16"/>
      <c r="L30" s="16"/>
      <c r="M30" s="16"/>
      <c r="N30" s="16">
        <f t="shared" si="1"/>
        <v>1223</v>
      </c>
      <c r="O30" s="16">
        <f t="shared" si="2"/>
        <v>14676</v>
      </c>
    </row>
    <row r="31" spans="1:15" ht="24" customHeight="1">
      <c r="A31" s="22">
        <f t="shared" si="4"/>
        <v>17</v>
      </c>
      <c r="B31" s="24" t="s">
        <v>23</v>
      </c>
      <c r="C31" s="41">
        <v>1223</v>
      </c>
      <c r="D31" s="23">
        <v>1</v>
      </c>
      <c r="E31" s="41">
        <f t="shared" si="0"/>
        <v>1223</v>
      </c>
      <c r="F31" s="16"/>
      <c r="G31" s="16"/>
      <c r="H31" s="16"/>
      <c r="I31" s="16"/>
      <c r="J31" s="16"/>
      <c r="K31" s="16">
        <v>487.2</v>
      </c>
      <c r="L31" s="16"/>
      <c r="M31" s="16"/>
      <c r="N31" s="16">
        <f t="shared" si="1"/>
        <v>1710.2</v>
      </c>
      <c r="O31" s="16">
        <f t="shared" si="2"/>
        <v>20522.4</v>
      </c>
    </row>
    <row r="32" spans="1:15" ht="42.75" customHeight="1">
      <c r="A32" s="22">
        <f t="shared" si="4"/>
        <v>18</v>
      </c>
      <c r="B32" s="24" t="s">
        <v>44</v>
      </c>
      <c r="C32" s="41">
        <v>1223</v>
      </c>
      <c r="D32" s="23">
        <v>1.5</v>
      </c>
      <c r="E32" s="41">
        <f t="shared" si="0"/>
        <v>1834.5</v>
      </c>
      <c r="F32" s="16"/>
      <c r="G32" s="16"/>
      <c r="H32" s="16"/>
      <c r="I32" s="16"/>
      <c r="J32" s="16"/>
      <c r="K32" s="16">
        <v>730.8</v>
      </c>
      <c r="L32" s="16"/>
      <c r="M32" s="16"/>
      <c r="N32" s="16">
        <f t="shared" si="1"/>
        <v>2565.3</v>
      </c>
      <c r="O32" s="16">
        <f t="shared" si="2"/>
        <v>30783.600000000002</v>
      </c>
    </row>
    <row r="33" spans="1:15" ht="38.25" customHeight="1">
      <c r="A33" s="22">
        <v>19</v>
      </c>
      <c r="B33" s="43" t="s">
        <v>48</v>
      </c>
      <c r="C33" s="52">
        <v>1223</v>
      </c>
      <c r="D33" s="23">
        <v>1</v>
      </c>
      <c r="E33" s="52">
        <f t="shared" si="0"/>
        <v>1223</v>
      </c>
      <c r="F33" s="53"/>
      <c r="G33" s="53"/>
      <c r="H33" s="53"/>
      <c r="I33" s="53">
        <v>48.72</v>
      </c>
      <c r="J33" s="53"/>
      <c r="K33" s="53"/>
      <c r="L33" s="53"/>
      <c r="M33" s="53"/>
      <c r="N33" s="53">
        <v>1266.72</v>
      </c>
      <c r="O33" s="53">
        <v>15200.64</v>
      </c>
    </row>
    <row r="34" spans="1:15" ht="24" customHeight="1">
      <c r="A34" s="45"/>
      <c r="B34" s="17" t="s">
        <v>2</v>
      </c>
      <c r="C34" s="46">
        <f>SUM(C15:C33)</f>
        <v>26453</v>
      </c>
      <c r="D34" s="46">
        <f>SUM(D15:D33)</f>
        <v>24.45</v>
      </c>
      <c r="E34" s="44">
        <f>SUM(E15:E33)</f>
        <v>33866.05</v>
      </c>
      <c r="F34" s="46">
        <f>SUM(F15:F32)</f>
        <v>0</v>
      </c>
      <c r="G34" s="44">
        <f>SUM(G15:G31)</f>
        <v>1937.3</v>
      </c>
      <c r="H34" s="44">
        <f aca="true" t="shared" si="5" ref="H34:M34">SUM(H15:H32)</f>
        <v>1884.3</v>
      </c>
      <c r="I34" s="44">
        <v>48.72</v>
      </c>
      <c r="J34" s="46">
        <f t="shared" si="5"/>
        <v>721.93</v>
      </c>
      <c r="K34" s="46">
        <f t="shared" si="5"/>
        <v>1218</v>
      </c>
      <c r="L34" s="46">
        <f t="shared" si="5"/>
        <v>194.88</v>
      </c>
      <c r="M34" s="46">
        <f t="shared" si="5"/>
        <v>1596.7500000000002</v>
      </c>
      <c r="N34" s="44">
        <f>SUM(N15:N33)</f>
        <v>41462.93</v>
      </c>
      <c r="O34" s="44">
        <f>SUM(O15:O33)</f>
        <v>497555.16000000015</v>
      </c>
    </row>
    <row r="35" spans="1:15" ht="29.25" customHeight="1">
      <c r="A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20.25">
      <c r="B36" s="51"/>
      <c r="C36" s="42" t="s">
        <v>50</v>
      </c>
      <c r="D36" s="10"/>
      <c r="E36" s="10"/>
      <c r="G36" s="10"/>
      <c r="H36" s="106" t="s">
        <v>51</v>
      </c>
      <c r="I36" s="106"/>
      <c r="J36" s="106"/>
      <c r="K36" s="49"/>
      <c r="L36" s="10"/>
      <c r="M36" s="10"/>
      <c r="N36" s="2"/>
      <c r="O36" s="2"/>
    </row>
    <row r="37" spans="4:15" ht="12.75">
      <c r="D37" s="12"/>
      <c r="E37" s="12"/>
      <c r="F37" s="12"/>
      <c r="G37" s="12"/>
      <c r="H37" s="107"/>
      <c r="I37" s="107"/>
      <c r="J37" s="107"/>
      <c r="K37" s="12"/>
      <c r="L37" s="12"/>
      <c r="M37" s="12"/>
      <c r="N37" s="2"/>
      <c r="O37" s="2"/>
    </row>
    <row r="38" spans="2:15" ht="30" customHeight="1">
      <c r="B38" s="20"/>
      <c r="C38" s="42" t="s">
        <v>52</v>
      </c>
      <c r="D38" s="10"/>
      <c r="E38" s="10"/>
      <c r="F38" s="42"/>
      <c r="G38" s="10"/>
      <c r="H38" s="106" t="s">
        <v>53</v>
      </c>
      <c r="I38" s="106"/>
      <c r="J38" s="106"/>
      <c r="K38" s="49"/>
      <c r="L38" s="49"/>
      <c r="M38" s="10"/>
      <c r="N38" s="2"/>
      <c r="O38" s="2"/>
    </row>
    <row r="39" spans="1:15" ht="12.75">
      <c r="A39" s="6" t="s">
        <v>4</v>
      </c>
      <c r="D39" s="2"/>
      <c r="E39" s="2"/>
      <c r="F39" s="11"/>
      <c r="G39" s="11"/>
      <c r="H39" s="107"/>
      <c r="I39" s="107"/>
      <c r="J39" s="107"/>
      <c r="K39" s="2"/>
      <c r="L39" s="2"/>
      <c r="M39" s="2"/>
      <c r="N39" s="2"/>
      <c r="O39" s="2"/>
    </row>
    <row r="40" spans="1:15" ht="12.75">
      <c r="A40" s="3"/>
      <c r="D40" s="2"/>
      <c r="E40" s="2"/>
      <c r="F40" s="2"/>
      <c r="G40" s="2"/>
      <c r="K40" s="2"/>
      <c r="L40" s="2"/>
      <c r="M40" s="2"/>
      <c r="N40" s="2"/>
      <c r="O40" s="2"/>
    </row>
    <row r="41" ht="12.75">
      <c r="A41" s="1"/>
    </row>
    <row r="42" ht="17.25" customHeight="1">
      <c r="E42" s="25" t="s">
        <v>24</v>
      </c>
    </row>
    <row r="44" spans="1:10" ht="28.5" customHeight="1">
      <c r="A44" s="26" t="s">
        <v>30</v>
      </c>
      <c r="B44" s="26" t="s">
        <v>25</v>
      </c>
      <c r="C44" s="26"/>
      <c r="D44" s="26" t="s">
        <v>26</v>
      </c>
      <c r="E44" s="26" t="s">
        <v>27</v>
      </c>
      <c r="F44" s="26" t="s">
        <v>28</v>
      </c>
      <c r="G44" s="27" t="s">
        <v>29</v>
      </c>
      <c r="H44" s="26" t="s">
        <v>31</v>
      </c>
      <c r="I44" s="29"/>
      <c r="J44" s="28"/>
    </row>
    <row r="45" spans="1:10" ht="21.75" customHeight="1">
      <c r="A45" s="30">
        <v>1</v>
      </c>
      <c r="B45" s="30" t="s">
        <v>33</v>
      </c>
      <c r="C45" s="30"/>
      <c r="D45" s="30">
        <v>1</v>
      </c>
      <c r="E45" s="18">
        <f>N15</f>
        <v>2707.6</v>
      </c>
      <c r="F45" s="18">
        <f aca="true" t="shared" si="6" ref="F45:F52">ROUND((E45/356*12),2)</f>
        <v>91.27</v>
      </c>
      <c r="G45" s="31">
        <v>49</v>
      </c>
      <c r="H45" s="18">
        <f aca="true" t="shared" si="7" ref="H45:H51">ROUND(F45*G45,2)</f>
        <v>4472.23</v>
      </c>
      <c r="I45" s="19"/>
      <c r="J45" s="19"/>
    </row>
    <row r="46" spans="1:10" ht="21.75" customHeight="1">
      <c r="A46" s="30">
        <v>2</v>
      </c>
      <c r="B46" s="30" t="s">
        <v>34</v>
      </c>
      <c r="C46" s="30"/>
      <c r="D46" s="30">
        <v>2</v>
      </c>
      <c r="E46" s="18">
        <v>4228.56</v>
      </c>
      <c r="F46" s="18">
        <f t="shared" si="6"/>
        <v>142.54</v>
      </c>
      <c r="G46" s="31">
        <v>42</v>
      </c>
      <c r="H46" s="18">
        <f t="shared" si="7"/>
        <v>5986.68</v>
      </c>
      <c r="I46" s="56"/>
      <c r="J46" s="40"/>
    </row>
    <row r="47" spans="1:10" ht="21.75" customHeight="1">
      <c r="A47" s="30">
        <v>3</v>
      </c>
      <c r="B47" s="30" t="s">
        <v>46</v>
      </c>
      <c r="C47" s="30"/>
      <c r="D47" s="30">
        <v>1</v>
      </c>
      <c r="E47" s="18">
        <v>1233</v>
      </c>
      <c r="F47" s="18">
        <f t="shared" si="6"/>
        <v>41.56</v>
      </c>
      <c r="G47" s="31">
        <v>31</v>
      </c>
      <c r="H47" s="18">
        <f t="shared" si="7"/>
        <v>1288.36</v>
      </c>
      <c r="I47" s="19"/>
      <c r="J47" s="29"/>
    </row>
    <row r="48" spans="1:10" ht="21.75" customHeight="1">
      <c r="A48" s="30">
        <v>4</v>
      </c>
      <c r="B48" s="30" t="s">
        <v>35</v>
      </c>
      <c r="C48" s="30"/>
      <c r="D48" s="30">
        <v>2</v>
      </c>
      <c r="E48" s="18">
        <v>2670.88</v>
      </c>
      <c r="F48" s="18">
        <f t="shared" si="6"/>
        <v>90.03</v>
      </c>
      <c r="G48" s="31">
        <v>31</v>
      </c>
      <c r="H48" s="18">
        <f t="shared" si="7"/>
        <v>2790.93</v>
      </c>
      <c r="I48" s="19"/>
      <c r="J48" s="29"/>
    </row>
    <row r="49" spans="1:10" ht="21.75" customHeight="1">
      <c r="A49" s="30">
        <v>5</v>
      </c>
      <c r="B49" s="30" t="s">
        <v>36</v>
      </c>
      <c r="C49" s="30"/>
      <c r="D49" s="30">
        <v>1</v>
      </c>
      <c r="E49" s="18">
        <v>1443.2</v>
      </c>
      <c r="F49" s="18">
        <f t="shared" si="6"/>
        <v>48.65</v>
      </c>
      <c r="G49" s="31">
        <v>31</v>
      </c>
      <c r="H49" s="18">
        <f t="shared" si="7"/>
        <v>1508.15</v>
      </c>
      <c r="I49" s="19"/>
      <c r="J49" s="29"/>
    </row>
    <row r="50" spans="1:10" ht="21.75" customHeight="1">
      <c r="A50" s="30">
        <v>6</v>
      </c>
      <c r="B50" s="30" t="s">
        <v>37</v>
      </c>
      <c r="C50" s="30"/>
      <c r="D50" s="30">
        <v>1</v>
      </c>
      <c r="E50" s="18">
        <v>1710.2</v>
      </c>
      <c r="F50" s="18">
        <f t="shared" si="6"/>
        <v>57.65</v>
      </c>
      <c r="G50" s="31">
        <v>31</v>
      </c>
      <c r="H50" s="18">
        <f t="shared" si="7"/>
        <v>1787.15</v>
      </c>
      <c r="I50" s="19"/>
      <c r="J50" s="29"/>
    </row>
    <row r="51" spans="1:10" ht="21.75" customHeight="1">
      <c r="A51" s="30">
        <v>7</v>
      </c>
      <c r="B51" s="30" t="s">
        <v>22</v>
      </c>
      <c r="C51" s="30"/>
      <c r="D51" s="30">
        <v>1</v>
      </c>
      <c r="E51" s="18">
        <v>1218</v>
      </c>
      <c r="F51" s="18">
        <f t="shared" si="6"/>
        <v>41.06</v>
      </c>
      <c r="G51" s="31">
        <v>31</v>
      </c>
      <c r="H51" s="18">
        <f t="shared" si="7"/>
        <v>1272.86</v>
      </c>
      <c r="I51" s="19"/>
      <c r="J51" s="29"/>
    </row>
    <row r="52" spans="1:10" ht="21.75" customHeight="1">
      <c r="A52" s="30">
        <v>9</v>
      </c>
      <c r="B52" s="30" t="s">
        <v>20</v>
      </c>
      <c r="C52" s="30"/>
      <c r="D52" s="30">
        <v>1</v>
      </c>
      <c r="E52" s="18">
        <v>1312</v>
      </c>
      <c r="F52" s="18">
        <f t="shared" si="6"/>
        <v>44.22</v>
      </c>
      <c r="G52" s="31">
        <v>31</v>
      </c>
      <c r="H52" s="18">
        <f>ROUND(F52*G52,2)</f>
        <v>1370.82</v>
      </c>
      <c r="I52" s="19"/>
      <c r="J52" s="29"/>
    </row>
    <row r="53" spans="1:10" ht="21.75" customHeight="1">
      <c r="A53" s="30"/>
      <c r="B53" s="30"/>
      <c r="C53" s="30"/>
      <c r="D53" s="30"/>
      <c r="E53" s="18"/>
      <c r="F53" s="18"/>
      <c r="G53" s="31"/>
      <c r="H53" s="18"/>
      <c r="I53" s="19"/>
      <c r="J53" s="29"/>
    </row>
    <row r="54" spans="1:10" ht="0.75" customHeight="1">
      <c r="A54" s="30">
        <v>10</v>
      </c>
      <c r="B54" s="30"/>
      <c r="C54" s="30"/>
      <c r="D54" s="30"/>
      <c r="E54" s="18"/>
      <c r="F54" s="18"/>
      <c r="G54" s="31"/>
      <c r="H54" s="18"/>
      <c r="I54" s="19"/>
      <c r="J54" s="29"/>
    </row>
    <row r="55" spans="1:10" ht="21.75" customHeight="1" hidden="1">
      <c r="A55" s="30">
        <v>11</v>
      </c>
      <c r="B55" s="30"/>
      <c r="C55" s="30"/>
      <c r="D55" s="30"/>
      <c r="E55" s="18"/>
      <c r="F55" s="18"/>
      <c r="G55" s="31"/>
      <c r="H55" s="18"/>
      <c r="I55" s="19"/>
      <c r="J55" s="29"/>
    </row>
    <row r="56" spans="1:10" ht="21.75" customHeight="1">
      <c r="A56" s="35"/>
      <c r="B56" s="35" t="s">
        <v>40</v>
      </c>
      <c r="C56" s="35"/>
      <c r="D56" s="35">
        <f>SUM(D45:D55)</f>
        <v>10</v>
      </c>
      <c r="E56" s="35">
        <f>SUM(E45:E55)</f>
        <v>16523.440000000002</v>
      </c>
      <c r="F56" s="35">
        <f>SUM(F45:F55)</f>
        <v>556.98</v>
      </c>
      <c r="G56" s="35">
        <f>SUM(G45:G55)</f>
        <v>277</v>
      </c>
      <c r="H56" s="35">
        <f>SUM(H45:H55)</f>
        <v>20477.18</v>
      </c>
      <c r="I56" s="57"/>
      <c r="J56" s="29"/>
    </row>
    <row r="58" ht="18">
      <c r="E58" s="20" t="s">
        <v>32</v>
      </c>
    </row>
    <row r="60" spans="1:6" ht="19.5" customHeight="1">
      <c r="A60" s="32">
        <v>1</v>
      </c>
      <c r="B60" s="32" t="s">
        <v>38</v>
      </c>
      <c r="C60" s="32"/>
      <c r="D60" s="33">
        <v>1</v>
      </c>
      <c r="E60" s="34"/>
      <c r="F60" s="34">
        <v>1934</v>
      </c>
    </row>
    <row r="61" spans="1:6" ht="19.5" customHeight="1">
      <c r="A61" s="32">
        <v>2</v>
      </c>
      <c r="B61" s="32" t="s">
        <v>34</v>
      </c>
      <c r="C61" s="32"/>
      <c r="D61" s="33">
        <v>9</v>
      </c>
      <c r="E61" s="34"/>
      <c r="F61" s="34">
        <v>13955</v>
      </c>
    </row>
    <row r="62" spans="1:6" ht="19.5" customHeight="1">
      <c r="A62" s="32">
        <v>3</v>
      </c>
      <c r="B62" s="32" t="s">
        <v>39</v>
      </c>
      <c r="C62" s="32"/>
      <c r="D62" s="33">
        <v>1</v>
      </c>
      <c r="E62" s="34"/>
      <c r="F62" s="34">
        <v>1474</v>
      </c>
    </row>
    <row r="63" spans="1:6" ht="19.5" customHeight="1">
      <c r="A63" s="32">
        <v>4</v>
      </c>
      <c r="B63" s="32" t="s">
        <v>17</v>
      </c>
      <c r="C63" s="32"/>
      <c r="D63" s="33">
        <v>1</v>
      </c>
      <c r="E63" s="34"/>
      <c r="F63" s="34">
        <v>1312</v>
      </c>
    </row>
    <row r="64" spans="1:6" ht="1.5" customHeight="1">
      <c r="A64" s="32">
        <v>5</v>
      </c>
      <c r="B64" s="32"/>
      <c r="C64" s="32"/>
      <c r="D64" s="33"/>
      <c r="E64" s="34"/>
      <c r="F64" s="34"/>
    </row>
    <row r="65" spans="1:6" ht="19.5" customHeight="1" hidden="1">
      <c r="A65" s="32">
        <v>6</v>
      </c>
      <c r="B65" s="32"/>
      <c r="C65" s="32"/>
      <c r="D65" s="33"/>
      <c r="E65" s="34"/>
      <c r="F65" s="34"/>
    </row>
    <row r="66" spans="1:6" ht="19.5" customHeight="1" hidden="1">
      <c r="A66" s="32">
        <v>7</v>
      </c>
      <c r="B66" s="32"/>
      <c r="C66" s="32"/>
      <c r="D66" s="33"/>
      <c r="E66" s="34"/>
      <c r="F66" s="34"/>
    </row>
    <row r="67" spans="1:6" ht="19.5" customHeight="1" hidden="1">
      <c r="A67" s="32">
        <v>8</v>
      </c>
      <c r="B67" s="32"/>
      <c r="C67" s="32"/>
      <c r="D67" s="33"/>
      <c r="E67" s="34"/>
      <c r="F67" s="34"/>
    </row>
    <row r="68" spans="1:6" ht="19.5" customHeight="1" hidden="1">
      <c r="A68" s="32">
        <v>9</v>
      </c>
      <c r="B68" s="32"/>
      <c r="C68" s="32"/>
      <c r="D68" s="33"/>
      <c r="E68" s="34"/>
      <c r="F68" s="34"/>
    </row>
    <row r="69" spans="1:6" ht="19.5" customHeight="1" hidden="1">
      <c r="A69" s="32"/>
      <c r="B69" s="32"/>
      <c r="C69" s="32"/>
      <c r="D69" s="33"/>
      <c r="E69" s="34"/>
      <c r="F69" s="34"/>
    </row>
    <row r="70" spans="1:6" ht="0.75" customHeight="1">
      <c r="A70" s="32"/>
      <c r="B70" s="32"/>
      <c r="C70" s="32"/>
      <c r="D70" s="33"/>
      <c r="E70" s="34"/>
      <c r="F70" s="34"/>
    </row>
    <row r="71" spans="1:6" ht="19.5" customHeight="1">
      <c r="A71" s="36"/>
      <c r="B71" s="36"/>
      <c r="C71" s="36"/>
      <c r="D71" s="37">
        <f>SUM(D60:D68)</f>
        <v>12</v>
      </c>
      <c r="E71" s="38">
        <v>2735</v>
      </c>
      <c r="F71" s="38">
        <f>SUM(F60:F68)</f>
        <v>18675</v>
      </c>
    </row>
    <row r="72" spans="2:11" ht="28.5" customHeight="1">
      <c r="B72" s="10" t="s">
        <v>47</v>
      </c>
      <c r="C72" s="10"/>
      <c r="D72" s="10"/>
      <c r="F72" s="10"/>
      <c r="G72" s="13"/>
      <c r="H72" s="13"/>
      <c r="I72" s="58"/>
      <c r="J72" s="10"/>
      <c r="K72" s="10"/>
    </row>
    <row r="73" spans="2:11" ht="12.75">
      <c r="B73" s="12"/>
      <c r="C73" s="12"/>
      <c r="D73" s="12"/>
      <c r="E73" s="12"/>
      <c r="F73" s="12"/>
      <c r="G73" s="101"/>
      <c r="H73" s="101"/>
      <c r="I73" s="55"/>
      <c r="J73" s="12"/>
      <c r="K73" s="12"/>
    </row>
    <row r="74" spans="2:16" ht="18.75">
      <c r="B74" s="10"/>
      <c r="C74" s="10"/>
      <c r="D74" s="10"/>
      <c r="F74" s="10"/>
      <c r="G74" s="114"/>
      <c r="H74" s="114"/>
      <c r="I74" s="55"/>
      <c r="J74" s="10"/>
      <c r="K74" s="10"/>
      <c r="L74" s="11"/>
      <c r="O74" s="2"/>
      <c r="P74" s="2"/>
    </row>
  </sheetData>
  <sheetProtection/>
  <mergeCells count="25">
    <mergeCell ref="G73:H73"/>
    <mergeCell ref="G74:H74"/>
    <mergeCell ref="H39:J39"/>
    <mergeCell ref="H37:J37"/>
    <mergeCell ref="A6:O6"/>
    <mergeCell ref="A2:O2"/>
    <mergeCell ref="A3:O3"/>
    <mergeCell ref="A4:O4"/>
    <mergeCell ref="A5:O5"/>
    <mergeCell ref="A7:O7"/>
    <mergeCell ref="A8:O8"/>
    <mergeCell ref="N12:N14"/>
    <mergeCell ref="F13:F14"/>
    <mergeCell ref="H13:H14"/>
    <mergeCell ref="G13:G14"/>
    <mergeCell ref="F12:H12"/>
    <mergeCell ref="J12:M12"/>
    <mergeCell ref="O12:O14"/>
    <mergeCell ref="H36:J36"/>
    <mergeCell ref="H38:J38"/>
    <mergeCell ref="A12:A14"/>
    <mergeCell ref="B12:B14"/>
    <mergeCell ref="D12:D14"/>
    <mergeCell ref="E12:E14"/>
    <mergeCell ref="C12:C1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54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2016-09-28T13:45:12Z</cp:lastPrinted>
  <dcterms:created xsi:type="dcterms:W3CDTF">2005-08-22T12:03:35Z</dcterms:created>
  <dcterms:modified xsi:type="dcterms:W3CDTF">2016-10-03T09:42:46Z</dcterms:modified>
  <cp:category/>
  <cp:version/>
  <cp:contentType/>
  <cp:contentStatus/>
</cp:coreProperties>
</file>